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11/"/>
    </mc:Choice>
  </mc:AlternateContent>
  <xr:revisionPtr revIDLastSave="66" documentId="8_{D1B6EC3C-415A-42EF-9CED-65C45905922C}" xr6:coauthVersionLast="47" xr6:coauthVersionMax="47" xr10:uidLastSave="{1395DB55-5914-496F-82A3-C17E6834AF29}"/>
  <bookViews>
    <workbookView xWindow="28680" yWindow="-120" windowWidth="29040" windowHeight="15720" tabRatio="836"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'4-Dificultate_Lider'!$B$2:$I$38</definedName>
    <definedName name="_xlnm.Print_Area" localSheetId="5">'5-Dificultate_partener 1'!$B$2:$I$39</definedName>
    <definedName name="_xlnm.Print_Area" localSheetId="6">'6-Dificultate_partener 2'!$B$2:$I$39</definedName>
    <definedName name="_xlnm.Print_Area" localSheetId="7">'7-Buget cerere'!$B$2:$AA$111</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7" l="1"/>
  <c r="H28" i="14"/>
  <c r="H28" i="20"/>
  <c r="H128" i="16"/>
  <c r="G128" i="16"/>
  <c r="H128" i="13"/>
  <c r="G128" i="13"/>
  <c r="H128" i="19"/>
  <c r="G128" i="19"/>
  <c r="I22" i="9"/>
  <c r="I23" i="9"/>
  <c r="I24" i="9"/>
  <c r="I25" i="9"/>
  <c r="I26" i="9"/>
  <c r="I27" i="9"/>
  <c r="I20" i="9"/>
  <c r="I21" i="9"/>
  <c r="I28" i="9"/>
  <c r="I29" i="9"/>
  <c r="I30" i="9"/>
  <c r="I31" i="9"/>
  <c r="I32" i="9"/>
  <c r="I33" i="9"/>
  <c r="I34" i="9"/>
  <c r="I35" i="9"/>
  <c r="I19" i="9"/>
  <c r="I36" i="9" l="1"/>
  <c r="F145" i="10"/>
  <c r="F146" i="10"/>
  <c r="F144" i="10"/>
  <c r="G141" i="10"/>
  <c r="G140" i="10"/>
  <c r="G139" i="10"/>
  <c r="F138" i="10"/>
  <c r="F125" i="10"/>
  <c r="F121" i="10"/>
  <c r="F117" i="10"/>
  <c r="C7" i="9"/>
  <c r="C6" i="9"/>
  <c r="C5" i="9"/>
  <c r="C4" i="9"/>
  <c r="C5" i="10"/>
  <c r="C6" i="10"/>
  <c r="C7" i="10"/>
  <c r="C4" i="10"/>
  <c r="C6" i="17"/>
  <c r="C5" i="17"/>
  <c r="C4" i="17"/>
  <c r="C3" i="17"/>
  <c r="C6" i="14"/>
  <c r="C5" i="14"/>
  <c r="C4" i="14"/>
  <c r="C3" i="14"/>
  <c r="C6" i="20"/>
  <c r="C5" i="20"/>
  <c r="C4" i="20"/>
  <c r="C3" i="20"/>
  <c r="H45" i="17"/>
  <c r="H46" i="17"/>
  <c r="H47" i="17"/>
  <c r="H48" i="17"/>
  <c r="H41" i="17"/>
  <c r="H42" i="17"/>
  <c r="H43" i="17"/>
  <c r="G48" i="17"/>
  <c r="G47" i="17"/>
  <c r="G46" i="17"/>
  <c r="G45" i="17"/>
  <c r="G43" i="17"/>
  <c r="G42" i="17"/>
  <c r="G41" i="17"/>
  <c r="H19" i="20"/>
  <c r="H18" i="20"/>
  <c r="H20" i="20" s="1"/>
  <c r="H29"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99" i="10"/>
  <c r="Y98" i="10"/>
  <c r="X100" i="10"/>
  <c r="Y88" i="10"/>
  <c r="Y89" i="10"/>
  <c r="Y90" i="10"/>
  <c r="Y91" i="10"/>
  <c r="Y92" i="10"/>
  <c r="Y93" i="10"/>
  <c r="Y94" i="10"/>
  <c r="Y95" i="10"/>
  <c r="Y87" i="10"/>
  <c r="X96" i="10"/>
  <c r="Y80" i="10"/>
  <c r="Y81" i="10"/>
  <c r="Y82" i="10"/>
  <c r="Y83" i="10"/>
  <c r="Y84" i="10"/>
  <c r="Y79" i="10"/>
  <c r="X85" i="10"/>
  <c r="Y60" i="10"/>
  <c r="Y61" i="10"/>
  <c r="Y62" i="10"/>
  <c r="Y63" i="10"/>
  <c r="Y64" i="10"/>
  <c r="Y65" i="10"/>
  <c r="Y66" i="10"/>
  <c r="Y67" i="10"/>
  <c r="Y68" i="10"/>
  <c r="Y69" i="10"/>
  <c r="Y70" i="10"/>
  <c r="Y71" i="10"/>
  <c r="Y72" i="10"/>
  <c r="Y73" i="10"/>
  <c r="Y74" i="10"/>
  <c r="Y75" i="10"/>
  <c r="Y76" i="10"/>
  <c r="Y59" i="10"/>
  <c r="X77"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101" i="10"/>
  <c r="X38" i="10"/>
  <c r="H25" i="20"/>
  <c r="H26" i="20"/>
  <c r="H27" i="20"/>
  <c r="E22" i="20"/>
  <c r="E33" i="20"/>
  <c r="G136" i="10"/>
  <c r="G135" i="10"/>
  <c r="G133" i="10"/>
  <c r="G132" i="10"/>
  <c r="G131" i="10"/>
  <c r="G72" i="19" l="1"/>
  <c r="H72" i="19"/>
  <c r="X102" i="10"/>
  <c r="O81" i="9"/>
  <c r="E30" i="20"/>
  <c r="U100" i="10" l="1"/>
  <c r="V100" i="10"/>
  <c r="W100" i="10"/>
  <c r="T100" i="10"/>
  <c r="U96" i="10"/>
  <c r="V96" i="10"/>
  <c r="W96" i="10"/>
  <c r="T96" i="10"/>
  <c r="U85" i="10"/>
  <c r="V85" i="10"/>
  <c r="W85" i="10"/>
  <c r="T85" i="10"/>
  <c r="U77" i="10"/>
  <c r="V77" i="10"/>
  <c r="W77" i="10"/>
  <c r="T77" i="10"/>
  <c r="U57" i="10"/>
  <c r="V57" i="10"/>
  <c r="W57" i="10"/>
  <c r="T57" i="10"/>
  <c r="U54" i="10"/>
  <c r="V54" i="10"/>
  <c r="W54" i="10"/>
  <c r="T54" i="10"/>
  <c r="U46" i="10"/>
  <c r="V46" i="10"/>
  <c r="W46" i="10"/>
  <c r="T46" i="10"/>
  <c r="U42" i="10"/>
  <c r="V42" i="10"/>
  <c r="W42" i="10"/>
  <c r="T42" i="10"/>
  <c r="U37" i="10"/>
  <c r="V37" i="10"/>
  <c r="W37" i="10"/>
  <c r="T37" i="10"/>
  <c r="U34" i="10"/>
  <c r="V34" i="10"/>
  <c r="W34" i="10"/>
  <c r="T34" i="10"/>
  <c r="U26" i="10"/>
  <c r="V26" i="10"/>
  <c r="W26" i="10"/>
  <c r="T26" i="10"/>
  <c r="U18" i="10"/>
  <c r="V18" i="10"/>
  <c r="W18" i="10"/>
  <c r="T18" i="10"/>
  <c r="Y21" i="10"/>
  <c r="Y22" i="10"/>
  <c r="Y23" i="10"/>
  <c r="Y24" i="10"/>
  <c r="Y25" i="10"/>
  <c r="J100" i="10"/>
  <c r="I100" i="10"/>
  <c r="K99" i="10"/>
  <c r="K98" i="10"/>
  <c r="J96" i="10"/>
  <c r="I96" i="10"/>
  <c r="K95" i="10"/>
  <c r="L95" i="10" s="1"/>
  <c r="Z95" i="10" s="1"/>
  <c r="K94" i="10"/>
  <c r="L94" i="10" s="1"/>
  <c r="K93" i="10"/>
  <c r="K92" i="10"/>
  <c r="K91" i="10"/>
  <c r="K90" i="10"/>
  <c r="L90" i="10" s="1"/>
  <c r="K89" i="10"/>
  <c r="K88" i="10"/>
  <c r="K87" i="10"/>
  <c r="L87" i="10" s="1"/>
  <c r="J85" i="10"/>
  <c r="I85" i="10"/>
  <c r="K84" i="10"/>
  <c r="K83" i="10"/>
  <c r="K82" i="10"/>
  <c r="L82" i="10" s="1"/>
  <c r="K81" i="10"/>
  <c r="L81" i="10" s="1"/>
  <c r="K80" i="10"/>
  <c r="L80" i="10" s="1"/>
  <c r="K79" i="10"/>
  <c r="J77" i="10"/>
  <c r="I77" i="10"/>
  <c r="K76" i="10"/>
  <c r="L76" i="10" s="1"/>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H45" i="10"/>
  <c r="D45" i="10"/>
  <c r="K44" i="10"/>
  <c r="H44" i="10"/>
  <c r="J42" i="10"/>
  <c r="I42" i="10"/>
  <c r="G42" i="10"/>
  <c r="F42" i="10"/>
  <c r="K41" i="10"/>
  <c r="K42" i="10" s="1"/>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Y37" i="10" l="1"/>
  <c r="Y46" i="10"/>
  <c r="Y57" i="10"/>
  <c r="Y85" i="10"/>
  <c r="U47" i="10"/>
  <c r="Y100" i="10"/>
  <c r="Y18" i="10"/>
  <c r="Y34" i="10"/>
  <c r="Y42" i="10"/>
  <c r="Y54" i="10"/>
  <c r="Y77" i="10"/>
  <c r="Y96" i="10"/>
  <c r="Z51" i="10"/>
  <c r="Z71" i="10"/>
  <c r="Z63" i="10"/>
  <c r="V47" i="10"/>
  <c r="G47" i="10"/>
  <c r="J47" i="10"/>
  <c r="F47" i="10"/>
  <c r="K100" i="10"/>
  <c r="W38" i="10"/>
  <c r="V38" i="10"/>
  <c r="U38" i="10"/>
  <c r="U101" i="10"/>
  <c r="Z87" i="10"/>
  <c r="Z75" i="10"/>
  <c r="W47" i="10"/>
  <c r="T101" i="10"/>
  <c r="I101" i="10"/>
  <c r="W101" i="10"/>
  <c r="Z59" i="10"/>
  <c r="Z81" i="10"/>
  <c r="Z90" i="10"/>
  <c r="T47" i="10"/>
  <c r="J101" i="10"/>
  <c r="Y26" i="10"/>
  <c r="T38" i="10"/>
  <c r="V101" i="10"/>
  <c r="I47" i="10"/>
  <c r="Z94" i="10"/>
  <c r="Z80" i="10"/>
  <c r="Z72" i="10"/>
  <c r="Z66" i="10"/>
  <c r="Z82" i="10"/>
  <c r="Z76" i="10"/>
  <c r="Z56" i="10"/>
  <c r="Z74" i="10"/>
  <c r="L16" i="10"/>
  <c r="Z16" i="10" s="1"/>
  <c r="L70" i="10"/>
  <c r="Z70" i="10" s="1"/>
  <c r="L93" i="10"/>
  <c r="Z93" i="10" s="1"/>
  <c r="L64" i="10"/>
  <c r="Z64" i="10" s="1"/>
  <c r="L67" i="10"/>
  <c r="Z67" i="10" s="1"/>
  <c r="L61" i="10"/>
  <c r="Z61" i="10" s="1"/>
  <c r="L69" i="10"/>
  <c r="Z69" i="10" s="1"/>
  <c r="L73" i="10"/>
  <c r="Z73" i="10" s="1"/>
  <c r="L92" i="10"/>
  <c r="Z92" i="10" s="1"/>
  <c r="L62" i="10"/>
  <c r="Z62" i="10" s="1"/>
  <c r="L52" i="10"/>
  <c r="Z52" i="10" s="1"/>
  <c r="L83" i="10"/>
  <c r="Z83" i="10" s="1"/>
  <c r="K96" i="10"/>
  <c r="L53" i="10"/>
  <c r="Z53" i="10" s="1"/>
  <c r="L60" i="10"/>
  <c r="L84" i="10"/>
  <c r="Z84" i="10" s="1"/>
  <c r="L91" i="10"/>
  <c r="Z91" i="10" s="1"/>
  <c r="L23" i="10"/>
  <c r="Z23" i="10" s="1"/>
  <c r="K54" i="10"/>
  <c r="K85" i="10"/>
  <c r="L88" i="10"/>
  <c r="Z88" i="10" s="1"/>
  <c r="L98" i="10"/>
  <c r="L45" i="10"/>
  <c r="Z45" i="10" s="1"/>
  <c r="K57" i="10"/>
  <c r="L68" i="10"/>
  <c r="Z68" i="10" s="1"/>
  <c r="L89" i="10"/>
  <c r="Z89" i="10" s="1"/>
  <c r="L99" i="10"/>
  <c r="Z99" i="10" s="1"/>
  <c r="L65" i="10"/>
  <c r="Z65" i="10" s="1"/>
  <c r="K77" i="10"/>
  <c r="L50" i="10"/>
  <c r="Z50" i="10" s="1"/>
  <c r="L79" i="10"/>
  <c r="Z79" i="10" s="1"/>
  <c r="J38" i="10"/>
  <c r="K18" i="10"/>
  <c r="L24" i="10"/>
  <c r="Z24" i="10" s="1"/>
  <c r="L32" i="10"/>
  <c r="Z32" i="10" s="1"/>
  <c r="L36" i="10"/>
  <c r="L37" i="10" s="1"/>
  <c r="L17" i="10"/>
  <c r="L31" i="10"/>
  <c r="Z31" i="10" s="1"/>
  <c r="L41" i="10"/>
  <c r="L42" i="10" s="1"/>
  <c r="K46" i="10"/>
  <c r="K47" i="10" s="1"/>
  <c r="F150" i="10" s="1"/>
  <c r="F38" i="10"/>
  <c r="G38" i="10"/>
  <c r="G102" i="10" s="1"/>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P36" i="10" l="1"/>
  <c r="Y38" i="10"/>
  <c r="Y47" i="10"/>
  <c r="Y101" i="10"/>
  <c r="U102" i="10"/>
  <c r="L81" i="9" s="1"/>
  <c r="F102" i="10"/>
  <c r="J102" i="10"/>
  <c r="Z42" i="10"/>
  <c r="W102" i="10"/>
  <c r="N81" i="9" s="1"/>
  <c r="I102" i="10"/>
  <c r="V102" i="10"/>
  <c r="M81" i="9" s="1"/>
  <c r="Z37" i="10"/>
  <c r="L96" i="10"/>
  <c r="Z96" i="10" s="1"/>
  <c r="Z36" i="10"/>
  <c r="L18" i="10"/>
  <c r="Z18" i="10" s="1"/>
  <c r="L100" i="10"/>
  <c r="Z100" i="10" s="1"/>
  <c r="T102" i="10"/>
  <c r="H15" i="9" s="1"/>
  <c r="H47" i="10"/>
  <c r="F151" i="10" s="1"/>
  <c r="G153" i="10" s="1"/>
  <c r="Z41" i="10"/>
  <c r="Z98" i="10"/>
  <c r="L77" i="10"/>
  <c r="Z77" i="10" s="1"/>
  <c r="K101" i="10"/>
  <c r="Z17" i="10"/>
  <c r="Z60" i="10"/>
  <c r="L85" i="10"/>
  <c r="Z85" i="10" s="1"/>
  <c r="L54" i="10"/>
  <c r="Z54" i="10" s="1"/>
  <c r="L57" i="10"/>
  <c r="Z57" i="10" s="1"/>
  <c r="L46" i="10"/>
  <c r="L47" i="10" s="1"/>
  <c r="K38" i="10"/>
  <c r="F115" i="10" s="1"/>
  <c r="L26" i="10"/>
  <c r="Z26" i="10" s="1"/>
  <c r="L34" i="10"/>
  <c r="H38" i="10"/>
  <c r="F116" i="10" s="1"/>
  <c r="Z47" i="10" l="1"/>
  <c r="Y102" i="10"/>
  <c r="X109" i="10" s="1"/>
  <c r="F106" i="10"/>
  <c r="F107" i="10"/>
  <c r="G137" i="10"/>
  <c r="F155" i="10"/>
  <c r="F130" i="10"/>
  <c r="K102" i="10"/>
  <c r="K81" i="9"/>
  <c r="L38" i="10"/>
  <c r="Z38" i="10" s="1"/>
  <c r="Z34" i="10"/>
  <c r="H102" i="10"/>
  <c r="P26" i="10" s="1"/>
  <c r="Z46" i="10"/>
  <c r="L101" i="10"/>
  <c r="F105" i="10" l="1"/>
  <c r="G105" i="10" s="1"/>
  <c r="F134" i="10"/>
  <c r="F110" i="10" s="1"/>
  <c r="U109" i="10"/>
  <c r="T109" i="10"/>
  <c r="W109" i="10"/>
  <c r="V109" i="10"/>
  <c r="L102" i="10"/>
  <c r="Z102" i="10" s="1"/>
  <c r="Z101" i="10"/>
  <c r="H19" i="17"/>
  <c r="H18" i="17"/>
  <c r="G49" i="17"/>
  <c r="H44" i="17"/>
  <c r="H51" i="17" s="1"/>
  <c r="G44" i="17"/>
  <c r="G51"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17" i="16"/>
  <c r="H37" i="16" s="1"/>
  <c r="H72" i="16" s="1"/>
  <c r="G17" i="16"/>
  <c r="G37" i="16" s="1"/>
  <c r="Y109" i="10" l="1"/>
  <c r="F143" i="10"/>
  <c r="F108" i="10" s="1"/>
  <c r="G108" i="10" s="1"/>
  <c r="H20" i="17"/>
  <c r="G53" i="17"/>
  <c r="H49" i="17"/>
  <c r="H53" i="17" s="1"/>
  <c r="G172" i="16"/>
  <c r="G72" i="16"/>
  <c r="H172" i="16"/>
  <c r="H173" i="16"/>
  <c r="G188" i="16"/>
  <c r="G173" i="16"/>
  <c r="H188" i="16"/>
  <c r="H27" i="17" l="1"/>
  <c r="H26" i="17"/>
  <c r="H25" i="17"/>
  <c r="E30" i="17" s="1"/>
  <c r="H29" i="17"/>
  <c r="E22" i="17"/>
  <c r="E33" i="17"/>
  <c r="E55" i="17"/>
  <c r="H191" i="16"/>
  <c r="H192" i="16"/>
  <c r="H198" i="16" s="1"/>
  <c r="G192" i="16"/>
  <c r="G198" i="16" s="1"/>
  <c r="G191" i="16"/>
  <c r="O83" i="9"/>
  <c r="P83" i="9"/>
  <c r="Q83" i="9"/>
  <c r="R83" i="9"/>
  <c r="S83" i="9"/>
  <c r="T83" i="9"/>
  <c r="U83" i="9"/>
  <c r="V83" i="9"/>
  <c r="W83" i="9"/>
  <c r="X83" i="9"/>
  <c r="Y83" i="9"/>
  <c r="Z83" i="9"/>
  <c r="AA83" i="9"/>
  <c r="AB83" i="9"/>
  <c r="AC83" i="9"/>
  <c r="AD83" i="9"/>
  <c r="AE83" i="9"/>
  <c r="AF83" i="9"/>
  <c r="AG83" i="9"/>
  <c r="AH83" i="9"/>
  <c r="AI83" i="9"/>
  <c r="AJ83" i="9"/>
  <c r="AK83" i="9"/>
  <c r="AL83" i="9"/>
  <c r="AM83" i="9"/>
  <c r="AN83" i="9"/>
  <c r="AO83" i="9"/>
  <c r="AP83" i="9"/>
  <c r="AQ83" i="9"/>
  <c r="AR83" i="9"/>
  <c r="AS83" i="9"/>
  <c r="AT83" i="9"/>
  <c r="AU83" i="9"/>
  <c r="AV83" i="9"/>
  <c r="AW83" i="9"/>
  <c r="AX83" i="9"/>
  <c r="AY83" i="9"/>
  <c r="AZ83" i="9"/>
  <c r="BA83" i="9"/>
  <c r="BB83" i="9"/>
  <c r="BC83" i="9"/>
  <c r="BD83" i="9"/>
  <c r="BE83" i="9"/>
  <c r="BF83" i="9"/>
  <c r="BG83" i="9"/>
  <c r="BH83" i="9"/>
  <c r="G197" i="16" l="1"/>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8" i="14"/>
  <c r="G48" i="14"/>
  <c r="H47" i="14"/>
  <c r="G47" i="14"/>
  <c r="H46" i="14"/>
  <c r="G46" i="14"/>
  <c r="H45" i="14"/>
  <c r="G45" i="14"/>
  <c r="H43" i="14"/>
  <c r="G43" i="14"/>
  <c r="H42" i="14"/>
  <c r="G42" i="14"/>
  <c r="H41" i="14"/>
  <c r="G41" i="14"/>
  <c r="H19" i="14"/>
  <c r="H18" i="14"/>
  <c r="H179" i="13"/>
  <c r="H184" i="13" s="1"/>
  <c r="G179" i="13"/>
  <c r="G184" i="13" s="1"/>
  <c r="H178" i="13"/>
  <c r="G178" i="13"/>
  <c r="H160" i="13"/>
  <c r="G160" i="13"/>
  <c r="H167" i="13"/>
  <c r="G167" i="13"/>
  <c r="H157" i="13"/>
  <c r="G157" i="13"/>
  <c r="H154" i="13"/>
  <c r="G154" i="13"/>
  <c r="H151" i="13"/>
  <c r="G151" i="13"/>
  <c r="H134" i="13"/>
  <c r="H145" i="13" s="1"/>
  <c r="G134" i="13"/>
  <c r="G145" i="13" s="1"/>
  <c r="H114" i="13"/>
  <c r="G114" i="13"/>
  <c r="H107" i="13"/>
  <c r="G107" i="13"/>
  <c r="H87" i="13"/>
  <c r="G87" i="13"/>
  <c r="H82" i="13"/>
  <c r="G82" i="13"/>
  <c r="H95" i="13"/>
  <c r="G95" i="13"/>
  <c r="H92" i="13"/>
  <c r="G92" i="13"/>
  <c r="H89" i="13"/>
  <c r="G89" i="13"/>
  <c r="H70" i="13"/>
  <c r="G70" i="13"/>
  <c r="H58" i="13"/>
  <c r="G58" i="13"/>
  <c r="H55" i="13"/>
  <c r="G55" i="13"/>
  <c r="H51" i="13"/>
  <c r="G51" i="13"/>
  <c r="H44" i="13"/>
  <c r="G44" i="13"/>
  <c r="H36" i="13"/>
  <c r="G36" i="13"/>
  <c r="H28" i="13"/>
  <c r="G28" i="13"/>
  <c r="H17" i="13"/>
  <c r="G17" i="13"/>
  <c r="G49" i="14" l="1"/>
  <c r="H49" i="14"/>
  <c r="H44" i="14"/>
  <c r="H51" i="14" s="1"/>
  <c r="H53" i="14"/>
  <c r="G44" i="14"/>
  <c r="G51" i="14" s="1"/>
  <c r="G53" i="14"/>
  <c r="H20" i="14"/>
  <c r="H170" i="13"/>
  <c r="H189" i="13" s="1"/>
  <c r="G187" i="13"/>
  <c r="H172" i="13"/>
  <c r="G186" i="13"/>
  <c r="G188" i="13"/>
  <c r="G170" i="13"/>
  <c r="G189" i="13" s="1"/>
  <c r="G192" i="13" s="1"/>
  <c r="H186" i="13"/>
  <c r="H187" i="13"/>
  <c r="H173" i="13"/>
  <c r="H188" i="13"/>
  <c r="H57" i="13"/>
  <c r="H71" i="13" s="1"/>
  <c r="G37" i="13"/>
  <c r="G99" i="13"/>
  <c r="G57" i="13"/>
  <c r="G71" i="13" s="1"/>
  <c r="G123" i="13"/>
  <c r="G126" i="13" s="1"/>
  <c r="H37" i="13"/>
  <c r="H99" i="13"/>
  <c r="H123" i="13"/>
  <c r="H126" i="13" s="1"/>
  <c r="H27" i="14" l="1"/>
  <c r="H26" i="14"/>
  <c r="H29" i="14"/>
  <c r="E55" i="14"/>
  <c r="H25" i="14"/>
  <c r="E30" i="14" s="1"/>
  <c r="E33" i="14"/>
  <c r="E22" i="14"/>
  <c r="G191" i="13"/>
  <c r="G197" i="13" s="1"/>
  <c r="G173" i="13"/>
  <c r="G172" i="13"/>
  <c r="H192" i="13"/>
  <c r="H191" i="13"/>
  <c r="H72" i="13"/>
  <c r="G72" i="13"/>
  <c r="AJ50" i="9"/>
  <c r="AK50" i="9"/>
  <c r="AL50" i="9"/>
  <c r="AM50" i="9"/>
  <c r="AN50" i="9"/>
  <c r="AO50" i="9"/>
  <c r="AP50" i="9"/>
  <c r="AQ50" i="9"/>
  <c r="AR50" i="9"/>
  <c r="AS50" i="9"/>
  <c r="AT50" i="9"/>
  <c r="AU50" i="9"/>
  <c r="AV50" i="9"/>
  <c r="AW50" i="9"/>
  <c r="AX50" i="9"/>
  <c r="AY50" i="9"/>
  <c r="AZ50" i="9"/>
  <c r="BA50" i="9"/>
  <c r="BB50" i="9"/>
  <c r="BC50" i="9"/>
  <c r="BD50" i="9"/>
  <c r="BE50" i="9"/>
  <c r="BF50" i="9"/>
  <c r="BG50" i="9"/>
  <c r="BH50" i="9"/>
  <c r="AJ57" i="9"/>
  <c r="AJ60" i="9" s="1"/>
  <c r="AK57" i="9"/>
  <c r="AK60" i="9" s="1"/>
  <c r="AL57" i="9"/>
  <c r="AL60" i="9" s="1"/>
  <c r="AM57" i="9"/>
  <c r="AM60" i="9" s="1"/>
  <c r="AN57" i="9"/>
  <c r="AN60" i="9" s="1"/>
  <c r="AO57" i="9"/>
  <c r="AO60" i="9" s="1"/>
  <c r="AP57" i="9"/>
  <c r="AP60" i="9" s="1"/>
  <c r="AQ57" i="9"/>
  <c r="AQ60" i="9" s="1"/>
  <c r="AR57" i="9"/>
  <c r="AR60" i="9" s="1"/>
  <c r="AS57" i="9"/>
  <c r="AS60" i="9" s="1"/>
  <c r="AT57" i="9"/>
  <c r="AT60" i="9" s="1"/>
  <c r="AU57" i="9"/>
  <c r="AU60" i="9" s="1"/>
  <c r="AV57" i="9"/>
  <c r="AV60" i="9" s="1"/>
  <c r="AW57" i="9"/>
  <c r="AW60" i="9" s="1"/>
  <c r="AX57" i="9"/>
  <c r="AX60" i="9" s="1"/>
  <c r="AY57" i="9"/>
  <c r="AY60" i="9" s="1"/>
  <c r="AZ57" i="9"/>
  <c r="AZ60" i="9" s="1"/>
  <c r="BA57" i="9"/>
  <c r="BA60" i="9" s="1"/>
  <c r="BB57" i="9"/>
  <c r="BB60" i="9" s="1"/>
  <c r="BC57" i="9"/>
  <c r="BC60" i="9" s="1"/>
  <c r="BD57" i="9"/>
  <c r="BD60" i="9" s="1"/>
  <c r="BE57" i="9"/>
  <c r="BE60" i="9" s="1"/>
  <c r="BF57" i="9"/>
  <c r="BF60" i="9" s="1"/>
  <c r="BG57" i="9"/>
  <c r="BG60" i="9" s="1"/>
  <c r="BH57" i="9"/>
  <c r="BH60" i="9" s="1"/>
  <c r="H197" i="13" l="1"/>
  <c r="G198" i="13"/>
  <c r="H198" i="13"/>
  <c r="L50" i="9"/>
  <c r="M50" i="9"/>
  <c r="N50" i="9"/>
  <c r="O50" i="9"/>
  <c r="P50" i="9"/>
  <c r="Q50" i="9"/>
  <c r="R50" i="9"/>
  <c r="S50" i="9"/>
  <c r="T50" i="9"/>
  <c r="U50" i="9"/>
  <c r="V50" i="9"/>
  <c r="W50" i="9"/>
  <c r="X50" i="9"/>
  <c r="Y50" i="9"/>
  <c r="Z50" i="9"/>
  <c r="AA50" i="9"/>
  <c r="AB50" i="9"/>
  <c r="AC50" i="9"/>
  <c r="AD50" i="9"/>
  <c r="AE50" i="9"/>
  <c r="AF50" i="9"/>
  <c r="AG50" i="9"/>
  <c r="AH50" i="9"/>
  <c r="AI50" i="9"/>
  <c r="K50"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7" i="9"/>
  <c r="N60" i="9" s="1"/>
  <c r="O57" i="9"/>
  <c r="O60" i="9" s="1"/>
  <c r="P57" i="9"/>
  <c r="P60" i="9" s="1"/>
  <c r="Q57" i="9"/>
  <c r="Q60" i="9" s="1"/>
  <c r="R57" i="9"/>
  <c r="R60" i="9" s="1"/>
  <c r="S57" i="9"/>
  <c r="S60" i="9" s="1"/>
  <c r="T57" i="9"/>
  <c r="T60" i="9" s="1"/>
  <c r="U57" i="9"/>
  <c r="U60" i="9" s="1"/>
  <c r="V57" i="9"/>
  <c r="V60" i="9" s="1"/>
  <c r="W57" i="9"/>
  <c r="W60" i="9" s="1"/>
  <c r="X57" i="9"/>
  <c r="X60" i="9" s="1"/>
  <c r="Y57" i="9"/>
  <c r="Y60" i="9" s="1"/>
  <c r="Z57" i="9"/>
  <c r="Z60" i="9" s="1"/>
  <c r="AA57" i="9"/>
  <c r="AA60" i="9" s="1"/>
  <c r="AB57" i="9"/>
  <c r="AB60" i="9" s="1"/>
  <c r="N83" i="9"/>
  <c r="M83" i="9"/>
  <c r="AL9" i="9" l="1"/>
  <c r="AM9" i="9" l="1"/>
  <c r="F149" i="10"/>
  <c r="F154" i="10"/>
  <c r="AN9" i="9" l="1"/>
  <c r="F152" i="10"/>
  <c r="F114" i="10" l="1"/>
  <c r="F142" i="10"/>
  <c r="AO9" i="9"/>
  <c r="K83" i="9"/>
  <c r="F111" i="10" l="1"/>
  <c r="F109" i="10" s="1"/>
  <c r="F129" i="10"/>
  <c r="AP9" i="9"/>
  <c r="L83" i="9"/>
  <c r="AQ9" i="9" l="1"/>
  <c r="AR9" i="9" l="1"/>
  <c r="AS9" i="9" l="1"/>
  <c r="AI57" i="9"/>
  <c r="AI60" i="9" s="1"/>
  <c r="AH57" i="9"/>
  <c r="AH60" i="9" s="1"/>
  <c r="AG57" i="9"/>
  <c r="AG60" i="9" s="1"/>
  <c r="AF57" i="9"/>
  <c r="AF60" i="9" s="1"/>
  <c r="AE57" i="9"/>
  <c r="AE60" i="9" s="1"/>
  <c r="AD57" i="9"/>
  <c r="AD60" i="9" s="1"/>
  <c r="AC57" i="9"/>
  <c r="AC60" i="9" s="1"/>
  <c r="M57" i="9"/>
  <c r="M60" i="9" s="1"/>
  <c r="L57" i="9"/>
  <c r="L60" i="9" s="1"/>
  <c r="K57" i="9"/>
  <c r="K60" i="9" s="1"/>
  <c r="G36" i="9"/>
  <c r="H26" i="9" l="1"/>
  <c r="H25" i="9"/>
  <c r="H22" i="9"/>
  <c r="H24" i="9"/>
  <c r="H23" i="9"/>
  <c r="H27" i="9"/>
  <c r="AT9" i="9"/>
  <c r="H28" i="9"/>
  <c r="H32" i="9"/>
  <c r="H19" i="9"/>
  <c r="H20" i="9"/>
  <c r="H30" i="9"/>
  <c r="H34" i="9"/>
  <c r="H21" i="9"/>
  <c r="H31" i="9"/>
  <c r="H35" i="9"/>
  <c r="H29" i="9"/>
  <c r="H33" i="9"/>
  <c r="H36" i="9" l="1"/>
  <c r="AU9" i="9"/>
  <c r="L68" i="9" l="1"/>
  <c r="O67" i="9"/>
  <c r="AE67" i="9"/>
  <c r="AU67" i="9"/>
  <c r="M68" i="9"/>
  <c r="P67" i="9"/>
  <c r="AF67" i="9"/>
  <c r="AP68" i="9"/>
  <c r="Y67" i="9"/>
  <c r="AO67" i="9"/>
  <c r="AU68" i="9"/>
  <c r="N67" i="9"/>
  <c r="AD67" i="9"/>
  <c r="AT67" i="9"/>
  <c r="S68" i="9"/>
  <c r="X68" i="9"/>
  <c r="Z68" i="9"/>
  <c r="P68" i="9"/>
  <c r="S67" i="9"/>
  <c r="AI67" i="9"/>
  <c r="Q68" i="9"/>
  <c r="T67" i="9"/>
  <c r="AJ67" i="9"/>
  <c r="AT68" i="9"/>
  <c r="M67" i="9"/>
  <c r="AC67" i="9"/>
  <c r="AS67" i="9"/>
  <c r="O68" i="9"/>
  <c r="R67" i="9"/>
  <c r="AH67" i="9"/>
  <c r="U68" i="9"/>
  <c r="W68" i="9"/>
  <c r="R68" i="9"/>
  <c r="AN68" i="9"/>
  <c r="W67" i="9"/>
  <c r="AM67" i="9"/>
  <c r="AO68" i="9"/>
  <c r="X67" i="9"/>
  <c r="AN67" i="9"/>
  <c r="N68" i="9"/>
  <c r="Q67" i="9"/>
  <c r="AG67" i="9"/>
  <c r="AM68" i="9"/>
  <c r="V67" i="9"/>
  <c r="AL67" i="9"/>
  <c r="AK68" i="9"/>
  <c r="AB68" i="9"/>
  <c r="V68" i="9"/>
  <c r="Y68" i="9"/>
  <c r="AR68" i="9"/>
  <c r="AA67" i="9"/>
  <c r="AQ67" i="9"/>
  <c r="AS68" i="9"/>
  <c r="L67" i="9"/>
  <c r="AB67" i="9"/>
  <c r="AR67" i="9"/>
  <c r="AL68" i="9"/>
  <c r="U67" i="9"/>
  <c r="AK67" i="9"/>
  <c r="AQ68" i="9"/>
  <c r="AJ68" i="9"/>
  <c r="AA68" i="9"/>
  <c r="Z67" i="9"/>
  <c r="T68" i="9"/>
  <c r="AP67" i="9"/>
  <c r="AD68" i="9"/>
  <c r="AF68" i="9"/>
  <c r="AH68" i="9"/>
  <c r="AC68" i="9"/>
  <c r="AE68" i="9"/>
  <c r="AG68" i="9"/>
  <c r="AI68" i="9"/>
  <c r="P78" i="9"/>
  <c r="AF78" i="9"/>
  <c r="O78" i="9"/>
  <c r="AI78" i="9"/>
  <c r="K68" i="9"/>
  <c r="Y78" i="9"/>
  <c r="AO78" i="9"/>
  <c r="AU78" i="9"/>
  <c r="R78" i="9"/>
  <c r="AH78" i="9"/>
  <c r="X78" i="9"/>
  <c r="AG78" i="9"/>
  <c r="AA78" i="9"/>
  <c r="Z78" i="9"/>
  <c r="AP78" i="9"/>
  <c r="L78" i="9"/>
  <c r="AK78" i="9"/>
  <c r="AM78" i="9"/>
  <c r="AD78" i="9"/>
  <c r="T78" i="9"/>
  <c r="AJ78" i="9"/>
  <c r="S78" i="9"/>
  <c r="AQ78" i="9"/>
  <c r="M78" i="9"/>
  <c r="AC78" i="9"/>
  <c r="AS78" i="9"/>
  <c r="K78" i="9"/>
  <c r="V78" i="9"/>
  <c r="AL78" i="9"/>
  <c r="AN78" i="9"/>
  <c r="W78" i="9"/>
  <c r="Q78" i="9"/>
  <c r="K67" i="9"/>
  <c r="AB78" i="9"/>
  <c r="AR78" i="9"/>
  <c r="AE78" i="9"/>
  <c r="U78" i="9"/>
  <c r="N78" i="9"/>
  <c r="AT78" i="9"/>
  <c r="AV9" i="9"/>
  <c r="AV68" i="9" s="1"/>
  <c r="AV78" i="9" l="1"/>
  <c r="AV67" i="9"/>
  <c r="AO69" i="9"/>
  <c r="AO85" i="9" s="1"/>
  <c r="AO91" i="9" s="1"/>
  <c r="Y69" i="9"/>
  <c r="Y85" i="9" s="1"/>
  <c r="Y91" i="9" s="1"/>
  <c r="AN69" i="9"/>
  <c r="AN85" i="9" s="1"/>
  <c r="AN91" i="9" s="1"/>
  <c r="AR69" i="9"/>
  <c r="AR85" i="9" s="1"/>
  <c r="AR91" i="9" s="1"/>
  <c r="AB69" i="9"/>
  <c r="AB85" i="9" s="1"/>
  <c r="AB91" i="9" s="1"/>
  <c r="L69" i="9"/>
  <c r="L85" i="9" s="1"/>
  <c r="L91" i="9" s="1"/>
  <c r="X69" i="9"/>
  <c r="X85" i="9" s="1"/>
  <c r="X91" i="9" s="1"/>
  <c r="AK69" i="9"/>
  <c r="AK85" i="9" s="1"/>
  <c r="AK91" i="9" s="1"/>
  <c r="U69" i="9"/>
  <c r="U85" i="9" s="1"/>
  <c r="U91" i="9" s="1"/>
  <c r="AQ69" i="9"/>
  <c r="AQ85" i="9" s="1"/>
  <c r="AQ91" i="9" s="1"/>
  <c r="AL69" i="9"/>
  <c r="AL85" i="9" s="1"/>
  <c r="AL91" i="9" s="1"/>
  <c r="AG69" i="9"/>
  <c r="AM69" i="9"/>
  <c r="AM85" i="9" s="1"/>
  <c r="AM91" i="9" s="1"/>
  <c r="R69" i="9"/>
  <c r="R85" i="9" s="1"/>
  <c r="R91" i="9" s="1"/>
  <c r="AS69" i="9"/>
  <c r="AS85" i="9" s="1"/>
  <c r="AS91" i="9" s="1"/>
  <c r="AC69" i="9"/>
  <c r="AC85" i="9" s="1"/>
  <c r="AC91" i="9" s="1"/>
  <c r="M69" i="9"/>
  <c r="M85" i="9" s="1"/>
  <c r="M91" i="9" s="1"/>
  <c r="AJ69" i="9"/>
  <c r="AJ85" i="9" s="1"/>
  <c r="AJ91" i="9" s="1"/>
  <c r="T69" i="9"/>
  <c r="T85" i="9" s="1"/>
  <c r="T91" i="9" s="1"/>
  <c r="AI69" i="9"/>
  <c r="AI85" i="9" s="1"/>
  <c r="AI91" i="9" s="1"/>
  <c r="S69" i="9"/>
  <c r="S85" i="9" s="1"/>
  <c r="S91" i="9" s="1"/>
  <c r="AT69" i="9"/>
  <c r="AT85" i="9" s="1"/>
  <c r="AT91" i="9" s="1"/>
  <c r="AD69" i="9"/>
  <c r="AD85" i="9" s="1"/>
  <c r="AD91" i="9" s="1"/>
  <c r="N69" i="9"/>
  <c r="N85" i="9" s="1"/>
  <c r="N91" i="9" s="1"/>
  <c r="AA69" i="9"/>
  <c r="AA85" i="9" s="1"/>
  <c r="AA91" i="9" s="1"/>
  <c r="V69" i="9"/>
  <c r="V85" i="9" s="1"/>
  <c r="V91" i="9" s="1"/>
  <c r="Q69" i="9"/>
  <c r="Q85" i="9" s="1"/>
  <c r="Q91" i="9" s="1"/>
  <c r="K69" i="9"/>
  <c r="K85" i="9" s="1"/>
  <c r="K91" i="9" s="1"/>
  <c r="K92" i="9" s="1"/>
  <c r="W69" i="9"/>
  <c r="W85" i="9" s="1"/>
  <c r="W91" i="9" s="1"/>
  <c r="AH69" i="9"/>
  <c r="AH85" i="9" s="1"/>
  <c r="AH91" i="9" s="1"/>
  <c r="AF69" i="9"/>
  <c r="AF85" i="9" s="1"/>
  <c r="AF91" i="9" s="1"/>
  <c r="P69" i="9"/>
  <c r="P85" i="9" s="1"/>
  <c r="P91" i="9" s="1"/>
  <c r="AU69" i="9"/>
  <c r="AU85" i="9" s="1"/>
  <c r="AU91" i="9" s="1"/>
  <c r="AE69" i="9"/>
  <c r="AE85" i="9" s="1"/>
  <c r="AE91" i="9" s="1"/>
  <c r="O69" i="9"/>
  <c r="O85" i="9" s="1"/>
  <c r="O91" i="9" s="1"/>
  <c r="AP69" i="9"/>
  <c r="Z69" i="9"/>
  <c r="Z85" i="9" s="1"/>
  <c r="Z91" i="9" s="1"/>
  <c r="AW9" i="9"/>
  <c r="AW67" i="9" l="1"/>
  <c r="AW78" i="9"/>
  <c r="AW68" i="9"/>
  <c r="L92" i="9"/>
  <c r="M92" i="9" s="1"/>
  <c r="N92" i="9" s="1"/>
  <c r="O92" i="9" s="1"/>
  <c r="P92" i="9" s="1"/>
  <c r="Q92" i="9" s="1"/>
  <c r="R92" i="9" s="1"/>
  <c r="S92" i="9" s="1"/>
  <c r="T92" i="9" s="1"/>
  <c r="U92" i="9" s="1"/>
  <c r="V92" i="9" s="1"/>
  <c r="W92" i="9" s="1"/>
  <c r="X92" i="9" s="1"/>
  <c r="Y92" i="9" s="1"/>
  <c r="Z92" i="9" s="1"/>
  <c r="AA92" i="9" s="1"/>
  <c r="AB92" i="9" s="1"/>
  <c r="AC92" i="9" s="1"/>
  <c r="AD92" i="9" s="1"/>
  <c r="AE92" i="9" s="1"/>
  <c r="AF92" i="9" s="1"/>
  <c r="AP85" i="9"/>
  <c r="AP91" i="9" s="1"/>
  <c r="AG85" i="9"/>
  <c r="AG91" i="9" s="1"/>
  <c r="AV69" i="9"/>
  <c r="AV85" i="9" s="1"/>
  <c r="AV91" i="9" s="1"/>
  <c r="AX9" i="9"/>
  <c r="AX68" i="9" l="1"/>
  <c r="AX67" i="9"/>
  <c r="AX78" i="9"/>
  <c r="AG92" i="9"/>
  <c r="AH92" i="9" s="1"/>
  <c r="AI92" i="9" s="1"/>
  <c r="AJ92" i="9" s="1"/>
  <c r="AK92" i="9" s="1"/>
  <c r="AL92" i="9" s="1"/>
  <c r="AM92" i="9" s="1"/>
  <c r="AN92" i="9" s="1"/>
  <c r="AO92" i="9" s="1"/>
  <c r="AP92" i="9" s="1"/>
  <c r="AQ92" i="9" s="1"/>
  <c r="AR92" i="9" s="1"/>
  <c r="AS92" i="9" s="1"/>
  <c r="AT92" i="9" s="1"/>
  <c r="AU92" i="9" s="1"/>
  <c r="AV92" i="9" s="1"/>
  <c r="AW69" i="9"/>
  <c r="AW85" i="9" s="1"/>
  <c r="AW91" i="9" s="1"/>
  <c r="AY9" i="9"/>
  <c r="AY78" i="9" l="1"/>
  <c r="AY67" i="9"/>
  <c r="AY68" i="9"/>
  <c r="AW92" i="9"/>
  <c r="AX69" i="9"/>
  <c r="AX85" i="9" s="1"/>
  <c r="AX91" i="9" s="1"/>
  <c r="AZ9" i="9"/>
  <c r="AZ68" i="9" l="1"/>
  <c r="AZ67" i="9"/>
  <c r="AZ78" i="9"/>
  <c r="AX92" i="9"/>
  <c r="AY69" i="9"/>
  <c r="AY85" i="9" s="1"/>
  <c r="AY91" i="9" s="1"/>
  <c r="BA9" i="9"/>
  <c r="BA78" i="9" l="1"/>
  <c r="BA67" i="9"/>
  <c r="BA68" i="9"/>
  <c r="AY92" i="9"/>
  <c r="AZ69" i="9"/>
  <c r="AZ85" i="9" s="1"/>
  <c r="AZ91" i="9" s="1"/>
  <c r="BB9" i="9"/>
  <c r="BB68" i="9" l="1"/>
  <c r="BB78" i="9"/>
  <c r="BB67" i="9"/>
  <c r="AZ92" i="9"/>
  <c r="BA69" i="9"/>
  <c r="BA85" i="9" s="1"/>
  <c r="BA91" i="9" s="1"/>
  <c r="BC9" i="9"/>
  <c r="BC67" i="9" l="1"/>
  <c r="BC68" i="9"/>
  <c r="BC78" i="9"/>
  <c r="BA92" i="9"/>
  <c r="BB69" i="9"/>
  <c r="BB85" i="9" s="1"/>
  <c r="BB91" i="9" s="1"/>
  <c r="BD9" i="9"/>
  <c r="BD78" i="9" l="1"/>
  <c r="BD68" i="9"/>
  <c r="BD67" i="9"/>
  <c r="BB92" i="9"/>
  <c r="BC69" i="9"/>
  <c r="BC85" i="9" s="1"/>
  <c r="BC91" i="9" s="1"/>
  <c r="BE9" i="9"/>
  <c r="BE78" i="9" l="1"/>
  <c r="BE68" i="9"/>
  <c r="BE67" i="9"/>
  <c r="BC92" i="9"/>
  <c r="BD69" i="9"/>
  <c r="BD85" i="9" s="1"/>
  <c r="BD91" i="9" s="1"/>
  <c r="BF9" i="9"/>
  <c r="BF67" i="9" l="1"/>
  <c r="BF68" i="9"/>
  <c r="BF78" i="9"/>
  <c r="BD92" i="9"/>
  <c r="BE69" i="9"/>
  <c r="BE85" i="9" s="1"/>
  <c r="BE91" i="9" s="1"/>
  <c r="BG9" i="9"/>
  <c r="BG78" i="9" l="1"/>
  <c r="BG67" i="9"/>
  <c r="BG68" i="9"/>
  <c r="BE92" i="9"/>
  <c r="BF69" i="9"/>
  <c r="BF85" i="9" s="1"/>
  <c r="BF91" i="9" s="1"/>
  <c r="BH9" i="9"/>
  <c r="BH68" i="9" l="1"/>
  <c r="BH67" i="9"/>
  <c r="BH78" i="9"/>
  <c r="BF92" i="9"/>
  <c r="BG69" i="9"/>
  <c r="BG85" i="9" s="1"/>
  <c r="BG91" i="9" s="1"/>
  <c r="BG92" i="9" l="1"/>
  <c r="BH69" i="9"/>
  <c r="BH85" i="9" s="1"/>
  <c r="BH91" i="9" s="1"/>
  <c r="BH92" i="9" l="1"/>
  <c r="E95" i="9" l="1"/>
  <c r="E94" i="9"/>
</calcChain>
</file>

<file path=xl/sharedStrings.xml><?xml version="1.0" encoding="utf-8"?>
<sst xmlns="http://schemas.openxmlformats.org/spreadsheetml/2006/main" count="1468" uniqueCount="531">
  <si>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</si>
  <si>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</si>
  <si>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</si>
  <si>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</si>
  <si>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</si>
  <si>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</si>
  <si>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</si>
  <si>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</si>
  <si>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</si>
  <si>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</si>
  <si>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</si>
  <si>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</si>
  <si>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</si>
  <si>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Capital social subscris si varsat</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</si>
  <si>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</si>
  <si>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</si>
  <si>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</si>
  <si>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</si>
  <si>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</si>
  <si>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</si>
  <si>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</si>
  <si>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</si>
  <si>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</si>
  <si>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</si>
  <si>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</si>
  <si>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</si>
  <si>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</si>
  <si>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</si>
  <si>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</si>
  <si>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</si>
  <si>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</si>
  <si>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</si>
  <si>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</si>
  <si>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</si>
  <si>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</si>
  <si>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</si>
  <si>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</si>
  <si>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</si>
  <si>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</si>
  <si>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</si>
  <si>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</si>
  <si>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</si>
  <si>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</si>
  <si>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</si>
  <si>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</si>
  <si>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</si>
  <si>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</si>
  <si>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</si>
  <si>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</si>
  <si>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</si>
  <si>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</si>
  <si>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</si>
  <si>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</si>
  <si>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</si>
  <si>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</si>
  <si>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</si>
  <si>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</si>
  <si>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</si>
  <si>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</si>
  <si>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</si>
  <si>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</si>
  <si>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</si>
  <si>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</si>
  <si>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</si>
  <si>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</si>
  <si>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</si>
  <si>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</si>
  <si>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</si>
  <si>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</si>
  <si>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</si>
  <si>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</si>
  <si>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</si>
  <si>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</si>
  <si>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</si>
  <si>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</si>
  <si>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</si>
  <si>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</si>
  <si>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</si>
  <si>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</si>
  <si>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</si>
  <si>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</si>
  <si>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</si>
  <si>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</si>
  <si>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</si>
  <si>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</si>
  <si>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</si>
  <si>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</si>
  <si>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</si>
  <si>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</si>
  <si>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</si>
  <si>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</si>
  <si>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</si>
  <si>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</si>
  <si>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</si>
  <si>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</si>
  <si>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</si>
  <si>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</si>
  <si>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</si>
  <si>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</si>
  <si>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</si>
  <si>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</si>
  <si>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</si>
  <si>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</si>
  <si>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</si>
  <si>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</si>
  <si>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</si>
  <si>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</si>
  <si>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</si>
  <si>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</si>
  <si>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</si>
  <si>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</si>
  <si>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</si>
  <si>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</si>
  <si>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</si>
  <si>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</si>
  <si>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</si>
  <si>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</si>
  <si>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</si>
  <si>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</si>
  <si>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</si>
  <si>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</si>
  <si>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</si>
  <si>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</si>
  <si>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</si>
  <si>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</si>
  <si>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</si>
  <si>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</si>
  <si>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</si>
  <si>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</si>
  <si>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</si>
  <si>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</si>
  <si>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</si>
  <si>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</si>
  <si>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</si>
  <si>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</si>
  <si>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</si>
  <si>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</si>
  <si>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</si>
  <si>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</si>
  <si>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</si>
  <si>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</si>
  <si>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</si>
  <si>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</si>
  <si>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</si>
  <si>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</si>
  <si>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</si>
  <si>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</si>
  <si>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</si>
  <si>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</si>
  <si>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</si>
  <si>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</si>
  <si>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</si>
  <si>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</si>
  <si>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</si>
  <si>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</si>
  <si>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</si>
  <si>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</si>
  <si>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</si>
  <si>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</si>
  <si>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</si>
  <si>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</si>
  <si>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</si>
  <si>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</si>
  <si>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</si>
  <si>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</si>
  <si>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</si>
  <si>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</si>
  <si>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</si>
  <si>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</si>
  <si>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</si>
  <si>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</si>
  <si>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</si>
  <si>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</si>
  <si>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</si>
  <si>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</si>
  <si>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</si>
  <si>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</si>
  <si>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</si>
  <si>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</si>
  <si>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</si>
  <si>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</si>
  <si>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</si>
  <si>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</si>
  <si>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</si>
  <si>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</si>
  <si>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</si>
  <si>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</si>
  <si>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</si>
  <si>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</si>
  <si>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</si>
  <si>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</si>
  <si>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</si>
  <si>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</si>
  <si>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</si>
  <si>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</si>
  <si>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</si>
  <si>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</si>
  <si>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</si>
  <si>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</si>
  <si>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</si>
  <si>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</si>
  <si>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</si>
  <si>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</si>
  <si>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</si>
  <si>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</si>
  <si>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</si>
  <si>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</si>
  <si>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</si>
  <si>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</si>
  <si>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</si>
  <si>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</si>
  <si>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</si>
  <si>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</si>
  <si>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</si>
  <si>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</si>
  <si>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</si>
  <si>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</si>
  <si>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</si>
  <si>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</si>
  <si>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</si>
  <si>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</si>
  <si>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</si>
  <si>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</si>
  <si>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</si>
  <si>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</si>
  <si>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</si>
  <si>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</si>
  <si>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</si>
  <si>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</si>
  <si>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</si>
  <si>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</si>
  <si>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</si>
  <si>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</si>
  <si>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</si>
  <si>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</si>
  <si>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</si>
  <si>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</si>
  <si>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</si>
  <si>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</si>
  <si>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</si>
  <si>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</si>
  <si>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</si>
  <si>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</si>
  <si>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</si>
  <si>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</si>
  <si>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</si>
  <si>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</si>
  <si>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</si>
  <si>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</si>
  <si>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</si>
  <si>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</si>
  <si>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</si>
  <si>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</si>
  <si>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</si>
  <si>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</si>
  <si>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</si>
  <si>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</si>
  <si>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</si>
  <si>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</si>
  <si>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</si>
  <si>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</si>
  <si>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</si>
  <si>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</si>
  <si>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</si>
  <si>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</si>
  <si>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</si>
  <si>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</si>
  <si>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</si>
  <si>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Alte elemente de capitaluri proprii</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</si>
  <si>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</si>
  <si>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</si>
  <si>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</si>
  <si>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</si>
  <si>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</si>
  <si>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</si>
  <si>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</si>
  <si>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</si>
  <si>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</si>
  <si>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</si>
  <si>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</si>
  <si>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</si>
  <si>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</si>
  <si>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</si>
  <si>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</si>
  <si>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</si>
  <si>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</si>
  <si>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</si>
  <si>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</si>
  <si>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</si>
  <si>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</si>
  <si>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</si>
  <si>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</si>
  <si>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</si>
  <si>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</si>
  <si>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</si>
  <si>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</si>
  <si>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</si>
  <si>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</si>
  <si>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</si>
  <si>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</si>
  <si>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</si>
  <si>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Asistenta financiara nerambursabila </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</si>
  <si>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</si>
  <si>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</si>
  <si>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</si>
  <si>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</si>
  <si>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</si>
  <si>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</si>
  <si>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</si>
  <si>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</si>
  <si>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</si>
  <si>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</si>
  <si>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</si>
  <si>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</si>
  <si>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</si>
  <si>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</si>
  <si>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</si>
  <si>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</si>
  <si>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</si>
  <si>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</si>
  <si>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</si>
  <si>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</si>
  <si>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</si>
  <si>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</si>
  <si>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</si>
  <si>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</si>
  <si>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</si>
  <si>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</si>
  <si>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</si>
  <si>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</si>
  <si>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</si>
  <si>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</si>
  <si>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</si>
  <si>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</si>
  <si>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</si>
  <si>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</si>
  <si>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</si>
  <si>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</si>
  <si>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</si>
  <si>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</si>
  <si>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</si>
  <si>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</si>
  <si>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</si>
  <si>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</si>
  <si>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</si>
  <si>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</si>
  <si>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</si>
  <si>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</si>
  <si>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</si>
  <si>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</si>
  <si>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</si>
  <si>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</si>
  <si>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</si>
  <si>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</si>
  <si>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</si>
  <si>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</si>
  <si>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</si>
  <si>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</si>
  <si>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</si>
  <si>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</si>
  <si>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</si>
  <si>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</si>
  <si>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</si>
  <si>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</si>
  <si>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</si>
  <si>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</si>
  <si>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</si>
  <si>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</si>
  <si>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</si>
  <si>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</si>
  <si>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</si>
  <si>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</si>
  <si>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</si>
  <si>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</si>
  <si>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</si>
  <si>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</si>
  <si>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</si>
  <si>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</si>
  <si>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</si>
  <si>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</si>
  <si>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</si>
  <si>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</si>
  <si>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</si>
  <si>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</si>
  <si>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</si>
  <si>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</si>
  <si>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</si>
  <si>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</si>
  <si>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</si>
  <si>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</si>
  <si>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</si>
  <si>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</si>
  <si>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</si>
  <si>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</si>
  <si>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</si>
  <si>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</si>
  <si>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</si>
  <si>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</si>
  <si>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</si>
  <si>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</si>
  <si>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</si>
  <si>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</si>
  <si>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</si>
  <si>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</si>
  <si>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</si>
  <si>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</si>
  <si>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</si>
  <si>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</si>
  <si>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</si>
  <si>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</si>
  <si>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</si>
  <si>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</si>
  <si>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</si>
  <si>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</si>
  <si>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</si>
  <si>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</si>
  <si>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</si>
  <si>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</si>
  <si>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</si>
  <si>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</si>
  <si>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</si>
  <si>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</si>
  <si>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</si>
  <si>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</si>
  <si>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</si>
  <si>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</si>
  <si>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</si>
  <si>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</si>
  <si>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</si>
  <si>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</si>
  <si>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</si>
  <si>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</si>
  <si>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</si>
  <si>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</si>
  <si>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</si>
  <si>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</si>
  <si>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</si>
  <si>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</si>
  <si>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</si>
  <si>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</si>
  <si>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</si>
  <si>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</si>
  <si>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</si>
  <si>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</si>
  <si>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</si>
  <si>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</si>
  <si>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</si>
  <si>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</si>
  <si>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</si>
  <si>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</si>
  <si>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</si>
  <si>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</si>
  <si>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</si>
  <si>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</si>
  <si>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</si>
  <si>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</si>
  <si>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</si>
  <si>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</si>
  <si>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</si>
  <si>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</si>
  <si>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</si>
  <si>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</si>
  <si>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</si>
  <si>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</si>
  <si>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</si>
  <si>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</si>
  <si>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</si>
  <si>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</si>
  <si>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</si>
  <si>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Componenta finanțabilă prin ajutor pentru inovare destinat IMM-urilor, din care:</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</si>
  <si>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</si>
  <si>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</si>
  <si>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</si>
  <si>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</si>
  <si>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</si>
  <si>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</si>
  <si>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</si>
  <si>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</si>
  <si>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</si>
  <si>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</si>
  <si>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</si>
  <si>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</si>
  <si>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</si>
  <si>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</si>
  <si>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</si>
  <si>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</si>
  <si>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</si>
  <si>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</si>
  <si>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</si>
  <si>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</si>
  <si>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</si>
  <si>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</si>
  <si>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</si>
  <si>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</si>
  <si>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</si>
  <si>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</si>
  <si>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</si>
  <si>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</si>
  <si>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</si>
  <si>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</si>
  <si>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</si>
  <si>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</si>
  <si>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</si>
  <si>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</si>
  <si>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</si>
  <si>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</si>
  <si>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</si>
  <si>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</si>
  <si>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</si>
  <si>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</si>
  <si>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</si>
  <si>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</si>
  <si>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</si>
  <si>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</si>
  <si>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</si>
  <si>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</si>
  <si>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</si>
  <si>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</si>
  <si>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</si>
  <si>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</si>
  <si>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</si>
  <si>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</si>
  <si>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</si>
  <si>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</si>
  <si>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</si>
  <si>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</si>
  <si>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</si>
  <si>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"K106", "K107", "K108" cu privire la tipul de intreprindere pentru Solicitant/Lider de parteneriat, Partener 1 si Partener 2.</t>
  </si>
  <si>
    <t>Amortizare anuala (lei/an)</t>
  </si>
  <si>
    <t>fd</t>
  </si>
  <si>
    <t>Apel de proiecte nr. PRNV/2023/111/1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</si>
</sst>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1"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420">
    <xf numFmtId="0" fontId="0" fillId="0" borderId="0" xfId="0"/>
    <xf numFmtId="0" fontId="0" fillId="2" borderId="0" xfId="0" applyFill="1"/>
    <xf numFmtId="0" fontId="3" fillId="2" borderId="0" xfId="0" applyFont="1" applyFill="1"/>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3" fillId="2" borderId="0" xfId="0" applyFont="1" applyFill="1" applyAlignment="1">
      <alignment horizontal="right" vertical="center"/>
    </xf>
    <xf numFmtId="0" fontId="3" fillId="2" borderId="0" xfId="0" quotePrefix="1" applyFont="1" applyFill="1"/>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6" fillId="6" borderId="9" xfId="0" applyFont="1" applyFill="1" applyBorder="1" applyAlignment="1" applyProtection="1">
      <alignment vertical="center"/>
      <protection locked="0"/>
    </xf>
    <xf numFmtId="0" fontId="16" fillId="6" borderId="10" xfId="0" applyFont="1" applyFill="1" applyBorder="1" applyAlignment="1" applyProtection="1">
      <alignment vertical="center"/>
      <protection locked="0"/>
    </xf>
    <xf numFmtId="0" fontId="16" fillId="6" borderId="10" xfId="0" applyFont="1" applyFill="1" applyBorder="1" applyAlignment="1" applyProtection="1">
      <alignment horizontal="center" vertical="center"/>
      <protection locked="0"/>
    </xf>
    <xf numFmtId="0" fontId="16" fillId="6" borderId="11" xfId="0" applyFont="1" applyFill="1" applyBorder="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3" fontId="18" fillId="5" borderId="45"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9"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9"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6" xfId="1" applyFont="1" applyBorder="1" applyAlignment="1" applyProtection="1">
      <alignment vertical="center" wrapText="1"/>
      <protection locked="0"/>
    </xf>
    <xf numFmtId="0" fontId="2" fillId="0" borderId="47" xfId="1" applyFont="1" applyBorder="1" applyAlignment="1" applyProtection="1">
      <alignment horizontal="center" vertical="center" wrapText="1"/>
      <protection locked="0"/>
    </xf>
    <xf numFmtId="0" fontId="2" fillId="0" borderId="57"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9"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3" xfId="1" applyFont="1" applyBorder="1" applyAlignment="1" applyProtection="1">
      <alignment horizontal="center" vertical="center" wrapText="1"/>
      <protection locked="0"/>
    </xf>
    <xf numFmtId="0" fontId="2" fillId="0" borderId="54"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9"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0" fontId="2" fillId="2" borderId="7"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4" fontId="6" fillId="2" borderId="41"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2" fillId="0" borderId="50" xfId="1" applyNumberFormat="1" applyFont="1" applyBorder="1" applyAlignment="1">
      <alignment horizontal="right" vertical="center"/>
    </xf>
    <xf numFmtId="4" fontId="3" fillId="0" borderId="50" xfId="1" applyNumberFormat="1" applyFont="1" applyBorder="1" applyAlignment="1">
      <alignment horizontal="right" vertical="center"/>
    </xf>
    <xf numFmtId="4" fontId="19" fillId="2" borderId="50" xfId="1" applyNumberFormat="1" applyFont="1" applyFill="1" applyBorder="1" applyAlignment="1">
      <alignment horizontal="right" vertical="center"/>
    </xf>
    <xf numFmtId="4" fontId="2" fillId="2" borderId="32" xfId="0" applyNumberFormat="1" applyFont="1" applyFill="1" applyBorder="1" applyAlignment="1">
      <alignment vertical="center"/>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3" fontId="6" fillId="2" borderId="13" xfId="0" applyNumberFormat="1" applyFont="1" applyFill="1" applyBorder="1" applyAlignment="1">
      <alignment horizontal="right" vertical="center" wrapText="1"/>
    </xf>
    <xf numFmtId="3" fontId="4" fillId="2" borderId="13" xfId="0" applyNumberFormat="1" applyFont="1" applyFill="1" applyBorder="1" applyAlignment="1">
      <alignment horizontal="right" vertical="center" wrapText="1"/>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9" xfId="1" applyFont="1" applyBorder="1" applyAlignment="1" applyProtection="1">
      <alignment horizontal="center" vertical="center" wrapText="1"/>
      <protection locked="0"/>
    </xf>
    <xf numFmtId="0" fontId="2" fillId="2" borderId="49" xfId="0" applyFont="1" applyFill="1" applyBorder="1" applyAlignment="1" applyProtection="1">
      <alignment horizontal="center" vertical="center"/>
      <protection locked="0"/>
    </xf>
    <xf numFmtId="0" fontId="3" fillId="0" borderId="54" xfId="1" applyFont="1" applyBorder="1" applyAlignment="1" applyProtection="1">
      <alignment vertical="center" wrapText="1"/>
      <protection locked="0"/>
    </xf>
    <xf numFmtId="4" fontId="3" fillId="0" borderId="55" xfId="1" applyNumberFormat="1" applyFont="1" applyBorder="1" applyAlignment="1">
      <alignment horizontal="right" vertical="center"/>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0" xfId="0" applyFont="1" applyFill="1" applyAlignment="1">
      <alignment horizontal="lef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6" fillId="2" borderId="12" xfId="0" applyFont="1" applyFill="1" applyBorder="1" applyAlignment="1">
      <alignment horizontal="righ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0" fontId="6" fillId="2" borderId="12" xfId="0" applyFont="1" applyFill="1" applyBorder="1" applyAlignment="1">
      <alignment horizontal="right" vertical="top" wrapText="1"/>
    </xf>
    <xf numFmtId="0" fontId="3" fillId="2" borderId="12" xfId="0" applyFont="1" applyFill="1" applyBorder="1" applyAlignment="1">
      <alignment horizontal="right" vertical="top" wrapText="1"/>
    </xf>
    <xf numFmtId="4" fontId="19" fillId="2" borderId="32" xfId="1" applyNumberFormat="1" applyFont="1" applyFill="1" applyBorder="1" applyAlignment="1">
      <alignment horizontal="right" vertical="center"/>
    </xf>
    <xf numFmtId="0" fontId="2" fillId="2" borderId="50" xfId="0" applyFont="1" applyFill="1" applyBorder="1" applyAlignment="1">
      <alignment horizontal="center" vertical="center"/>
    </xf>
    <xf numFmtId="4" fontId="2" fillId="2" borderId="50" xfId="0" applyNumberFormat="1" applyFont="1" applyFill="1" applyBorder="1" applyAlignment="1">
      <alignment vertical="center"/>
    </xf>
    <xf numFmtId="4" fontId="3" fillId="2" borderId="50" xfId="1" applyNumberFormat="1" applyFont="1" applyFill="1" applyBorder="1" applyAlignment="1">
      <alignment horizontal="right" vertical="center"/>
    </xf>
    <xf numFmtId="0" fontId="2" fillId="2" borderId="32" xfId="0" applyFont="1" applyFill="1" applyBorder="1" applyAlignment="1">
      <alignment horizontal="center" vertical="center"/>
    </xf>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5" borderId="36"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60"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3" fillId="2" borderId="13" xfId="0" applyFont="1" applyFill="1" applyBorder="1" applyAlignment="1">
      <alignment vertical="top" wrapText="1"/>
    </xf>
    <xf numFmtId="0" fontId="0" fillId="2" borderId="67" xfId="0" applyFill="1" applyBorder="1"/>
    <xf numFmtId="0" fontId="0" fillId="2" borderId="27" xfId="0" applyFill="1" applyBorder="1"/>
    <xf numFmtId="4" fontId="6" fillId="2" borderId="11" xfId="0" applyNumberFormat="1" applyFont="1" applyFill="1" applyBorder="1" applyAlignment="1">
      <alignment vertical="top" wrapText="1"/>
    </xf>
    <xf numFmtId="0" fontId="0" fillId="2" borderId="28" xfId="0" applyFill="1" applyBorder="1"/>
    <xf numFmtId="3" fontId="8" fillId="2" borderId="32" xfId="0" applyNumberFormat="1" applyFont="1" applyFill="1" applyBorder="1" applyAlignment="1">
      <alignment horizontal="right" vertical="top" wrapText="1"/>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3" fillId="2" borderId="0" xfId="0" applyFont="1" applyFill="1" applyAlignment="1">
      <alignment horizontal="left" vertical="top" wrapText="1"/>
    </xf>
    <xf numFmtId="3" fontId="2" fillId="2" borderId="0" xfId="0" applyNumberFormat="1" applyFont="1" applyFill="1" applyAlignment="1" applyProtection="1">
      <alignment vertical="center"/>
      <protection locked="0"/>
    </xf>
    <xf numFmtId="3" fontId="8" fillId="2" borderId="36" xfId="0" applyNumberFormat="1" applyFont="1" applyFill="1" applyBorder="1" applyAlignment="1">
      <alignment vertical="center"/>
    </xf>
    <xf numFmtId="3" fontId="8" fillId="2" borderId="60" xfId="0" applyNumberFormat="1" applyFont="1" applyFill="1" applyBorder="1" applyAlignment="1">
      <alignment vertical="center"/>
    </xf>
    <xf numFmtId="0" fontId="17" fillId="6" borderId="32"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50" xfId="1" applyNumberFormat="1" applyFont="1" applyFill="1" applyBorder="1" applyAlignment="1" applyProtection="1">
      <alignment horizontal="right" vertical="center"/>
      <protection locked="0"/>
    </xf>
    <xf numFmtId="3" fontId="18" fillId="5" borderId="42" xfId="0" applyNumberFormat="1" applyFont="1" applyFill="1" applyBorder="1" applyAlignment="1" applyProtection="1">
      <alignment vertical="center"/>
      <protection locked="0"/>
    </xf>
    <xf numFmtId="4" fontId="2" fillId="2" borderId="50" xfId="1" applyNumberFormat="1" applyFont="1" applyFill="1" applyBorder="1" applyAlignment="1">
      <alignment horizontal="right" vertical="center"/>
    </xf>
    <xf numFmtId="0" fontId="15" fillId="3" borderId="0" xfId="0" applyFont="1" applyFill="1" applyAlignment="1">
      <alignment vertical="center"/>
    </xf>
    <xf numFmtId="49" fontId="19" fillId="2" borderId="49"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 fontId="4" fillId="2" borderId="32" xfId="1" applyNumberFormat="1" applyFont="1" applyFill="1" applyBorder="1" applyAlignment="1">
      <alignment horizontal="right" vertical="center"/>
    </xf>
    <xf numFmtId="4" fontId="4" fillId="2" borderId="50" xfId="1" applyNumberFormat="1" applyFont="1" applyFill="1" applyBorder="1" applyAlignment="1">
      <alignment horizontal="right" vertical="center"/>
    </xf>
    <xf numFmtId="49" fontId="19" fillId="2" borderId="72"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9"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9"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 fontId="19" fillId="12" borderId="32" xfId="1" applyNumberFormat="1" applyFont="1" applyFill="1" applyBorder="1" applyAlignment="1" applyProtection="1">
      <alignment horizontal="right" vertical="center"/>
      <protection locked="0"/>
    </xf>
    <xf numFmtId="49" fontId="19" fillId="2" borderId="72" xfId="1" applyNumberFormat="1" applyFont="1" applyFill="1" applyBorder="1" applyAlignment="1" applyProtection="1">
      <alignment horizontal="right" vertical="center"/>
      <protection locked="0"/>
    </xf>
    <xf numFmtId="4" fontId="4" fillId="2" borderId="38" xfId="1" applyNumberFormat="1" applyFont="1" applyFill="1" applyBorder="1" applyAlignment="1">
      <alignment horizontal="right" vertical="center"/>
    </xf>
    <xf numFmtId="4" fontId="4" fillId="2" borderId="68"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4" fillId="2" borderId="0" xfId="1" applyNumberFormat="1" applyFont="1" applyFill="1" applyAlignment="1">
      <alignment horizontal="right" vertical="center"/>
    </xf>
    <xf numFmtId="0" fontId="20" fillId="2" borderId="56" xfId="0" applyFont="1" applyFill="1" applyBorder="1" applyAlignment="1" applyProtection="1">
      <alignment horizontal="center" vertical="center" wrapText="1"/>
      <protection locked="0"/>
    </xf>
    <xf numFmtId="0" fontId="20" fillId="2" borderId="47" xfId="0" applyFont="1" applyFill="1" applyBorder="1" applyAlignment="1" applyProtection="1">
      <alignment horizontal="center" vertical="center" wrapText="1"/>
      <protection locked="0"/>
    </xf>
    <xf numFmtId="0" fontId="20" fillId="2" borderId="57"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6" xfId="1" applyFont="1" applyBorder="1" applyAlignment="1" applyProtection="1">
      <alignment horizontal="center" vertical="center" wrapText="1"/>
      <protection locked="0"/>
    </xf>
    <xf numFmtId="4" fontId="3" fillId="5" borderId="50" xfId="1" applyNumberFormat="1" applyFont="1" applyFill="1" applyBorder="1" applyAlignment="1">
      <alignment horizontal="right" vertical="center"/>
    </xf>
    <xf numFmtId="0" fontId="3" fillId="3" borderId="0" xfId="0" applyFont="1" applyFill="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3" xfId="0" applyFont="1" applyFill="1" applyBorder="1"/>
    <xf numFmtId="0" fontId="3" fillId="2" borderId="2" xfId="0" applyFont="1" applyFill="1" applyBorder="1"/>
    <xf numFmtId="0" fontId="2" fillId="2" borderId="4" xfId="0" applyFont="1" applyFill="1" applyBorder="1" applyProtection="1">
      <protection locked="0"/>
    </xf>
    <xf numFmtId="0" fontId="3" fillId="2" borderId="5" xfId="0" applyFont="1" applyFill="1" applyBorder="1"/>
    <xf numFmtId="0" fontId="3" fillId="2" borderId="7" xfId="0" applyFont="1" applyFill="1" applyBorder="1" applyAlignment="1" applyProtection="1">
      <alignment horizontal="center" vertical="center"/>
      <protection locked="0"/>
    </xf>
    <xf numFmtId="0" fontId="3" fillId="2" borderId="7" xfId="0" applyFont="1" applyFill="1" applyBorder="1" applyProtection="1">
      <protection locked="0"/>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applyFont="1" applyFill="1" applyAlignment="1" applyProtection="1">
      <alignment horizontal="right" vertical="center"/>
      <protection locked="0"/>
    </xf>
    <xf numFmtId="0" fontId="2" fillId="2" borderId="0" xfId="0" applyFont="1" applyFill="1"/>
    <xf numFmtId="0" fontId="18" fillId="2" borderId="0" xfId="0" applyFont="1" applyFill="1"/>
    <xf numFmtId="0" fontId="3" fillId="3" borderId="0" xfId="0" applyFont="1" applyFill="1" applyAlignment="1" applyProtection="1">
      <alignment horizontal="right" vertical="center"/>
      <protection locked="0"/>
    </xf>
    <xf numFmtId="0" fontId="2" fillId="2" borderId="6" xfId="0" applyFont="1" applyFill="1" applyBorder="1"/>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5" borderId="37" xfId="0" applyFont="1" applyFill="1" applyBorder="1"/>
    <xf numFmtId="0" fontId="8" fillId="2" borderId="0" xfId="0" applyFont="1" applyFill="1" applyAlignment="1">
      <alignment horizontal="center"/>
    </xf>
    <xf numFmtId="4" fontId="6" fillId="2" borderId="40"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4" fontId="4" fillId="0" borderId="32" xfId="1" applyNumberFormat="1" applyFont="1" applyBorder="1" applyAlignment="1">
      <alignment horizontal="right" vertical="center"/>
    </xf>
    <xf numFmtId="4" fontId="4" fillId="0" borderId="50"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8" xfId="1" applyNumberFormat="1" applyFont="1" applyBorder="1" applyAlignment="1">
      <alignment horizontal="right" vertical="center"/>
    </xf>
    <xf numFmtId="4" fontId="26" fillId="8" borderId="52" xfId="1" applyNumberFormat="1" applyFont="1" applyFill="1" applyBorder="1" applyAlignment="1">
      <alignment horizontal="right" vertical="center"/>
    </xf>
    <xf numFmtId="4" fontId="26" fillId="8" borderId="58" xfId="1" applyNumberFormat="1" applyFont="1" applyFill="1" applyBorder="1" applyAlignment="1">
      <alignment horizontal="right" vertical="center"/>
    </xf>
    <xf numFmtId="4" fontId="27" fillId="11" borderId="52" xfId="1" applyNumberFormat="1" applyFont="1" applyFill="1" applyBorder="1" applyAlignment="1">
      <alignment horizontal="right" vertical="center"/>
    </xf>
    <xf numFmtId="4" fontId="27" fillId="11" borderId="58" xfId="1" applyNumberFormat="1" applyFont="1" applyFill="1" applyBorder="1" applyAlignment="1">
      <alignment horizontal="right" vertical="center"/>
    </xf>
    <xf numFmtId="0" fontId="2" fillId="2" borderId="37" xfId="0" applyFont="1" applyFill="1" applyBorder="1" applyAlignment="1">
      <alignment horizontal="center" vertical="center"/>
    </xf>
    <xf numFmtId="4" fontId="3" fillId="2" borderId="55" xfId="1" applyNumberFormat="1" applyFont="1" applyFill="1" applyBorder="1" applyAlignment="1">
      <alignment horizontal="right" vertical="center"/>
    </xf>
    <xf numFmtId="10" fontId="2" fillId="2" borderId="37" xfId="2" applyNumberFormat="1" applyFont="1" applyFill="1" applyBorder="1" applyAlignment="1" applyProtection="1">
      <alignment horizontal="center" vertical="center"/>
    </xf>
    <xf numFmtId="4" fontId="2" fillId="2" borderId="59"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61" xfId="0" applyNumberFormat="1" applyFont="1" applyFill="1" applyBorder="1" applyAlignment="1">
      <alignment vertical="center"/>
    </xf>
    <xf numFmtId="4" fontId="2" fillId="2" borderId="38" xfId="0" applyNumberFormat="1" applyFont="1" applyFill="1" applyBorder="1" applyAlignment="1">
      <alignment vertical="center"/>
    </xf>
    <xf numFmtId="4" fontId="2" fillId="2" borderId="31" xfId="0" applyNumberFormat="1" applyFont="1" applyFill="1" applyBorder="1" applyAlignment="1">
      <alignment vertical="center"/>
    </xf>
    <xf numFmtId="0" fontId="2" fillId="2" borderId="68" xfId="0" applyFont="1" applyFill="1" applyBorder="1" applyAlignment="1">
      <alignment horizontal="center" vertical="center"/>
    </xf>
    <xf numFmtId="4" fontId="26" fillId="8" borderId="63" xfId="1" applyNumberFormat="1" applyFont="1" applyFill="1" applyBorder="1" applyAlignment="1">
      <alignment horizontal="right" vertical="center"/>
    </xf>
    <xf numFmtId="4" fontId="26" fillId="8" borderId="65" xfId="1" applyNumberFormat="1" applyFont="1" applyFill="1" applyBorder="1" applyAlignment="1">
      <alignment horizontal="right" vertical="center"/>
    </xf>
    <xf numFmtId="4" fontId="2" fillId="2" borderId="64" xfId="0" applyNumberFormat="1" applyFont="1" applyFill="1" applyBorder="1" applyAlignment="1">
      <alignment vertical="center"/>
    </xf>
    <xf numFmtId="0" fontId="2" fillId="2" borderId="58" xfId="0" applyFont="1" applyFill="1" applyBorder="1" applyAlignment="1">
      <alignment horizontal="center" vertical="center"/>
    </xf>
    <xf numFmtId="4" fontId="2" fillId="2" borderId="52" xfId="0" applyNumberFormat="1" applyFont="1" applyFill="1" applyBorder="1" applyAlignment="1">
      <alignment vertical="center"/>
    </xf>
    <xf numFmtId="4" fontId="2" fillId="2" borderId="51" xfId="0" applyNumberFormat="1" applyFont="1" applyFill="1" applyBorder="1" applyAlignment="1">
      <alignment vertical="center"/>
    </xf>
    <xf numFmtId="0" fontId="12" fillId="2" borderId="58"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6" xfId="2" applyFont="1" applyFill="1" applyBorder="1" applyAlignment="1" applyProtection="1">
      <alignment vertical="center"/>
    </xf>
    <xf numFmtId="9" fontId="3" fillId="2" borderId="54" xfId="2" applyFont="1" applyFill="1" applyBorder="1" applyAlignment="1" applyProtection="1">
      <alignment vertical="center"/>
    </xf>
    <xf numFmtId="9" fontId="2" fillId="2" borderId="55" xfId="2" applyFont="1" applyFill="1" applyBorder="1" applyAlignment="1" applyProtection="1">
      <alignment vertical="center"/>
    </xf>
    <xf numFmtId="3" fontId="6" fillId="2" borderId="42" xfId="0" applyNumberFormat="1" applyFont="1" applyFill="1" applyBorder="1" applyAlignment="1">
      <alignment vertical="center"/>
    </xf>
    <xf numFmtId="0" fontId="8" fillId="2" borderId="32" xfId="0" applyFont="1" applyFill="1" applyBorder="1" applyAlignment="1">
      <alignment horizontal="center"/>
    </xf>
    <xf numFmtId="0" fontId="2" fillId="2" borderId="1" xfId="0" applyFont="1" applyFill="1" applyBorder="1"/>
    <xf numFmtId="0" fontId="2" fillId="2" borderId="4" xfId="0" applyFont="1" applyFill="1" applyBorder="1"/>
    <xf numFmtId="165" fontId="2" fillId="5" borderId="37" xfId="0" applyNumberFormat="1" applyFont="1" applyFill="1" applyBorder="1" applyAlignment="1" applyProtection="1">
      <alignment horizontal="center"/>
      <protection locked="0"/>
    </xf>
    <xf numFmtId="3" fontId="6" fillId="2" borderId="33" xfId="0" applyNumberFormat="1" applyFont="1" applyFill="1" applyBorder="1" applyAlignment="1">
      <alignment vertical="center"/>
    </xf>
    <xf numFmtId="3" fontId="6" fillId="2" borderId="35" xfId="0" applyNumberFormat="1" applyFont="1" applyFill="1" applyBorder="1" applyAlignment="1">
      <alignment vertical="center"/>
    </xf>
    <xf numFmtId="3" fontId="6" fillId="2" borderId="36" xfId="0" applyNumberFormat="1" applyFont="1" applyFill="1" applyBorder="1" applyAlignment="1">
      <alignment vertical="center"/>
    </xf>
    <xf numFmtId="3" fontId="6" fillId="2" borderId="34" xfId="0" applyNumberFormat="1" applyFont="1" applyFill="1" applyBorder="1" applyAlignment="1">
      <alignment vertical="center"/>
    </xf>
    <xf numFmtId="0" fontId="2" fillId="2" borderId="32" xfId="0" applyFont="1" applyFill="1" applyBorder="1" applyAlignment="1">
      <alignment horizontal="center"/>
    </xf>
    <xf numFmtId="3" fontId="8" fillId="2" borderId="33" xfId="0" applyNumberFormat="1" applyFont="1" applyFill="1" applyBorder="1" applyAlignment="1">
      <alignment vertical="center"/>
    </xf>
    <xf numFmtId="3" fontId="2" fillId="2" borderId="32" xfId="0" applyNumberFormat="1" applyFont="1" applyFill="1" applyBorder="1" applyAlignment="1">
      <alignment vertical="center"/>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pplyProtection="1">
      <alignment horizontal="left"/>
      <protection locked="0"/>
    </xf>
    <xf numFmtId="0" fontId="2" fillId="2" borderId="0" xfId="0" applyFont="1" applyFill="1" applyAlignment="1" applyProtection="1">
      <alignment horizontal="left"/>
      <protection locked="0"/>
    </xf>
    <xf numFmtId="0" fontId="2" fillId="2" borderId="5" xfId="0" applyFont="1" applyFill="1" applyBorder="1" applyAlignment="1" applyProtection="1">
      <alignment horizontal="left"/>
      <protection locked="0"/>
    </xf>
    <xf numFmtId="0" fontId="0" fillId="2" borderId="32" xfId="0" applyFill="1" applyBorder="1" applyAlignment="1" applyProtection="1">
      <alignment horizontal="center" vertical="center"/>
      <protection locked="0"/>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6" fillId="2" borderId="0" xfId="0" applyNumberFormat="1"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2" fillId="2" borderId="6" xfId="0" applyFont="1" applyFill="1" applyBorder="1" applyAlignment="1" applyProtection="1">
      <alignment horizontal="left" vertical="center" wrapText="1"/>
      <protection locked="0"/>
    </xf>
    <xf numFmtId="0" fontId="2" fillId="2" borderId="7"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left"/>
      <protection locked="0"/>
    </xf>
    <xf numFmtId="0" fontId="2" fillId="2" borderId="3"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2" fillId="2" borderId="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6" xfId="1" applyFont="1" applyFill="1" applyBorder="1" applyAlignment="1" applyProtection="1">
      <alignment horizontal="center" vertical="center" wrapText="1"/>
      <protection locked="0"/>
    </xf>
    <xf numFmtId="0" fontId="16" fillId="6" borderId="60" xfId="1" applyFont="1" applyFill="1" applyBorder="1" applyAlignment="1" applyProtection="1">
      <alignment horizontal="center" vertical="center" wrapText="1"/>
      <protection locked="0"/>
    </xf>
    <xf numFmtId="4" fontId="16" fillId="6" borderId="47" xfId="1" applyNumberFormat="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xf numFmtId="4" fontId="16" fillId="6" borderId="60" xfId="1" applyNumberFormat="1" applyFont="1" applyFill="1" applyBorder="1" applyAlignment="1" applyProtection="1">
      <alignment horizontal="center" vertical="center" wrapText="1"/>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4" fontId="3" fillId="2" borderId="71" xfId="0" applyNumberFormat="1" applyFont="1" applyFill="1" applyBorder="1" applyAlignment="1" applyProtection="1">
      <alignment horizontal="center" vertical="center"/>
      <protection locked="0"/>
    </xf>
    <xf numFmtId="4" fontId="3" fillId="2" borderId="59"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49" fontId="26" fillId="8" borderId="63" xfId="1" applyNumberFormat="1" applyFont="1" applyFill="1" applyBorder="1" applyAlignment="1" applyProtection="1">
      <alignment horizontal="center" vertical="center" wrapText="1"/>
      <protection locked="0"/>
    </xf>
    <xf numFmtId="49" fontId="26" fillId="8" borderId="65"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0" fontId="27" fillId="11" borderId="65"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49" fontId="30" fillId="6" borderId="46" xfId="1" applyNumberFormat="1" applyFont="1" applyFill="1" applyBorder="1" applyAlignment="1" applyProtection="1">
      <alignment horizontal="center" vertical="center" wrapText="1"/>
      <protection locked="0"/>
    </xf>
    <xf numFmtId="49" fontId="30" fillId="6" borderId="60" xfId="1" applyNumberFormat="1" applyFont="1" applyFill="1" applyBorder="1" applyAlignment="1" applyProtection="1">
      <alignment horizontal="center" vertical="center" wrapText="1"/>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1"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9" fontId="21" fillId="11" borderId="63"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49" fontId="21" fillId="11" borderId="66" xfId="1" applyNumberFormat="1" applyFont="1" applyFill="1" applyBorder="1" applyAlignment="1" applyProtection="1">
      <alignment horizontal="left" vertical="center" wrapText="1"/>
      <protection locked="0"/>
    </xf>
    <xf numFmtId="0" fontId="4" fillId="2" borderId="59"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5" xfId="1" applyFont="1" applyFill="1" applyBorder="1" applyAlignment="1" applyProtection="1">
      <alignment horizontal="left" vertical="center"/>
      <protection locked="0"/>
    </xf>
    <xf numFmtId="4" fontId="16" fillId="6" borderId="48" xfId="1" applyNumberFormat="1" applyFont="1" applyFill="1" applyBorder="1" applyAlignment="1" applyProtection="1">
      <alignment horizontal="center" vertical="center" wrapText="1"/>
      <protection locked="0"/>
    </xf>
    <xf numFmtId="4" fontId="16" fillId="6" borderId="62"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4" fontId="30" fillId="6" borderId="79" xfId="1" applyNumberFormat="1" applyFont="1" applyFill="1" applyBorder="1" applyAlignment="1" applyProtection="1">
      <alignment horizontal="center" vertical="center" wrapText="1"/>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4" xfId="0"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0" fontId="26" fillId="8" borderId="63"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26" fillId="8" borderId="66"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cellXfs>
  <cellStyles count="3">
    <cellStyle name="Normal" xfId="0" builtinId="0"/>
    <cellStyle name="Normal 2" xfId="1" xr:uid="{00000000-0005-0000-0000-000001000000}"/>
    <cellStyle name="Percent" xfId="2" builtinId="5"/>
  </cellStyles>
  <dxfs count="31">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abSelected="1" topLeftCell="A11" zoomScaleNormal="100" workbookViewId="0">
      <selection activeCell="G31" sqref="G31"/>
    </sheetView>
  </sheetViews>
  <sheetFormatPr defaultColWidth="8.88671875" defaultRowHeight="13.8" x14ac:dyDescent="0.25"/>
  <cols>
    <col min="1" max="1" width="6.6640625" style="245" customWidth="1"/>
    <col min="2" max="2" width="6.33203125" style="260" customWidth="1"/>
    <col min="3" max="4" width="8.88671875" style="245"/>
    <col min="5" max="5" width="7.109375" style="245" customWidth="1"/>
    <col min="6" max="7" width="8.88671875" style="245"/>
    <col min="8" max="8" width="12.6640625" style="245" customWidth="1"/>
    <col min="9" max="9" width="11" style="245" customWidth="1"/>
    <col min="10" max="10" width="17.109375" style="245" customWidth="1"/>
    <col min="11" max="19" width="8.88671875" style="245"/>
    <col min="20" max="20" width="8.88671875" style="245" customWidth="1"/>
    <col min="21" max="21" width="18.44140625" style="245" customWidth="1"/>
    <col min="22" max="16384" width="8.88671875" style="245"/>
  </cols>
  <sheetData>
    <row r="2" spans="2:21" ht="14.4" thickBot="1" x14ac:dyDescent="0.3">
      <c r="B2" s="12"/>
      <c r="C2" s="2"/>
      <c r="D2" s="2"/>
      <c r="E2" s="2"/>
      <c r="F2" s="2"/>
      <c r="G2" s="2"/>
      <c r="H2" s="2"/>
      <c r="I2" s="2"/>
      <c r="J2" s="2"/>
      <c r="K2" s="2"/>
      <c r="L2" s="2"/>
      <c r="M2" s="2"/>
      <c r="N2" s="2"/>
      <c r="O2" s="2"/>
      <c r="P2" s="2"/>
      <c r="Q2" s="2"/>
      <c r="R2" s="2"/>
      <c r="S2" s="2"/>
      <c r="T2" s="2"/>
      <c r="U2" s="5"/>
    </row>
    <row r="3" spans="2:21" x14ac:dyDescent="0.25">
      <c r="B3" s="12"/>
      <c r="C3" s="89" t="s">
        <v>269</v>
      </c>
      <c r="D3" s="90"/>
      <c r="E3" s="246"/>
      <c r="F3" s="247"/>
      <c r="G3" s="247"/>
      <c r="H3" s="247"/>
      <c r="I3" s="248"/>
      <c r="J3" s="248"/>
      <c r="K3" s="248"/>
      <c r="L3" s="249"/>
      <c r="M3" s="2"/>
      <c r="N3" s="2"/>
      <c r="O3" s="2"/>
      <c r="P3" s="2"/>
      <c r="Q3" s="2"/>
      <c r="R3" s="2"/>
      <c r="S3" s="2"/>
      <c r="T3" s="2"/>
      <c r="U3" s="5"/>
    </row>
    <row r="4" spans="2:21" ht="13.8" customHeight="1" x14ac:dyDescent="0.25">
      <c r="B4" s="12"/>
      <c r="C4" s="320" t="s">
        <v>488</v>
      </c>
      <c r="D4" s="321"/>
      <c r="E4" s="321"/>
      <c r="F4" s="321"/>
      <c r="G4" s="321"/>
      <c r="H4" s="321"/>
      <c r="I4" s="321"/>
      <c r="J4" s="321"/>
      <c r="K4" s="321"/>
      <c r="L4" s="322"/>
      <c r="M4" s="2"/>
      <c r="N4" s="2"/>
      <c r="O4" s="2"/>
      <c r="P4" s="2"/>
      <c r="Q4" s="2"/>
      <c r="R4" s="2"/>
      <c r="S4" s="2"/>
      <c r="T4" s="2"/>
      <c r="U4" s="5"/>
    </row>
    <row r="5" spans="2:21" ht="13.8" customHeight="1" x14ac:dyDescent="0.25">
      <c r="B5" s="12"/>
      <c r="C5" s="250" t="s">
        <v>489</v>
      </c>
      <c r="D5" s="9"/>
      <c r="E5" s="167"/>
      <c r="F5" s="5"/>
      <c r="G5" s="5"/>
      <c r="H5" s="5"/>
      <c r="I5" s="2"/>
      <c r="J5" s="2"/>
      <c r="K5" s="2"/>
      <c r="L5" s="251"/>
      <c r="M5" s="2"/>
      <c r="N5" s="2"/>
      <c r="O5" s="2"/>
      <c r="P5" s="2"/>
      <c r="Q5" s="2"/>
      <c r="R5" s="2"/>
      <c r="S5" s="2"/>
      <c r="T5" s="2"/>
      <c r="U5" s="5"/>
    </row>
    <row r="6" spans="2:21" ht="14.4" thickBot="1" x14ac:dyDescent="0.3">
      <c r="B6" s="12"/>
      <c r="C6" s="261" t="s">
        <v>530</v>
      </c>
      <c r="D6" s="94"/>
      <c r="E6" s="252"/>
      <c r="F6" s="253"/>
      <c r="G6" s="253"/>
      <c r="H6" s="253"/>
      <c r="I6" s="254"/>
      <c r="J6" s="254"/>
      <c r="K6" s="254"/>
      <c r="L6" s="255"/>
      <c r="M6" s="2"/>
      <c r="N6" s="2"/>
      <c r="O6" s="2"/>
      <c r="P6" s="2"/>
      <c r="Q6" s="2"/>
      <c r="R6" s="2"/>
      <c r="S6" s="2"/>
      <c r="T6" s="2"/>
      <c r="U6" s="5"/>
    </row>
    <row r="7" spans="2:21" x14ac:dyDescent="0.25">
      <c r="B7" s="12"/>
      <c r="C7" s="12"/>
      <c r="D7" s="12"/>
      <c r="E7" s="12"/>
      <c r="F7" s="2"/>
      <c r="G7" s="2"/>
      <c r="H7" s="2"/>
      <c r="I7" s="2"/>
      <c r="J7" s="2"/>
      <c r="K7" s="2"/>
      <c r="L7" s="2"/>
      <c r="M7" s="2"/>
      <c r="N7" s="2"/>
      <c r="O7" s="2"/>
      <c r="P7" s="2"/>
      <c r="Q7" s="2"/>
      <c r="R7" s="2"/>
      <c r="S7" s="2"/>
      <c r="T7" s="2"/>
      <c r="U7" s="5"/>
    </row>
    <row r="8" spans="2:21" x14ac:dyDescent="0.25">
      <c r="B8" s="12"/>
      <c r="C8" s="2"/>
      <c r="D8" s="2"/>
      <c r="E8" s="2"/>
      <c r="F8" s="2"/>
      <c r="G8" s="2"/>
      <c r="H8" s="2"/>
      <c r="I8" s="2"/>
      <c r="J8" s="2"/>
      <c r="K8" s="2"/>
      <c r="L8" s="2"/>
      <c r="M8" s="2"/>
      <c r="N8" s="2"/>
      <c r="O8" s="2"/>
      <c r="P8" s="2"/>
      <c r="Q8" s="2"/>
      <c r="R8" s="2"/>
      <c r="S8" s="2"/>
      <c r="T8" s="2"/>
      <c r="U8" s="5"/>
    </row>
    <row r="9" spans="2:21" x14ac:dyDescent="0.25">
      <c r="B9" s="12" t="s">
        <v>470</v>
      </c>
      <c r="C9" s="256" t="s">
        <v>490</v>
      </c>
      <c r="D9" s="2"/>
      <c r="E9" s="2"/>
      <c r="F9" s="2"/>
      <c r="G9" s="2"/>
      <c r="H9" s="2"/>
      <c r="I9" s="2"/>
      <c r="J9" s="2"/>
      <c r="K9" s="2"/>
      <c r="L9" s="2"/>
      <c r="M9" s="2"/>
      <c r="N9" s="2"/>
      <c r="O9" s="2"/>
      <c r="P9" s="2"/>
      <c r="Q9" s="2"/>
      <c r="R9" s="2"/>
      <c r="S9" s="2"/>
      <c r="T9" s="2"/>
      <c r="U9" s="5"/>
    </row>
    <row r="10" spans="2:21" x14ac:dyDescent="0.25">
      <c r="B10" s="12"/>
      <c r="C10" s="2" t="s">
        <v>491</v>
      </c>
      <c r="D10" s="2"/>
      <c r="E10" s="2"/>
      <c r="F10" s="2"/>
      <c r="G10" s="2"/>
      <c r="H10" s="2"/>
      <c r="I10" s="2"/>
      <c r="J10" s="2"/>
      <c r="K10" s="2"/>
      <c r="L10" s="2"/>
      <c r="M10" s="2"/>
      <c r="N10" s="2"/>
      <c r="O10" s="2"/>
      <c r="P10" s="2"/>
      <c r="Q10" s="2"/>
      <c r="R10" s="2"/>
      <c r="S10" s="2"/>
      <c r="T10" s="2"/>
      <c r="U10" s="5"/>
    </row>
    <row r="11" spans="2:21" x14ac:dyDescent="0.25">
      <c r="B11" s="12"/>
      <c r="C11" s="2" t="s">
        <v>471</v>
      </c>
      <c r="D11" s="2"/>
      <c r="E11" s="2"/>
      <c r="F11" s="2"/>
      <c r="G11" s="2"/>
      <c r="H11" s="2"/>
      <c r="I11" s="2"/>
      <c r="J11" s="2"/>
      <c r="K11" s="2"/>
      <c r="L11" s="2"/>
      <c r="M11" s="2"/>
      <c r="N11" s="2"/>
      <c r="O11" s="2"/>
      <c r="P11" s="2"/>
      <c r="Q11" s="2"/>
      <c r="R11" s="2"/>
      <c r="S11" s="2"/>
      <c r="T11" s="2"/>
      <c r="U11" s="5"/>
    </row>
    <row r="12" spans="2:21" x14ac:dyDescent="0.25">
      <c r="B12" s="12"/>
      <c r="C12" s="2"/>
      <c r="D12" s="2"/>
      <c r="E12" s="2"/>
      <c r="F12" s="2"/>
      <c r="G12" s="2"/>
      <c r="H12" s="2"/>
      <c r="I12" s="2"/>
      <c r="J12" s="2"/>
      <c r="K12" s="2"/>
      <c r="L12" s="2"/>
      <c r="M12" s="2"/>
      <c r="N12" s="2"/>
      <c r="O12" s="2"/>
      <c r="P12" s="2"/>
      <c r="Q12" s="2"/>
      <c r="R12" s="2"/>
      <c r="S12" s="2"/>
      <c r="T12" s="2"/>
      <c r="U12" s="5"/>
    </row>
    <row r="13" spans="2:21" x14ac:dyDescent="0.25">
      <c r="B13" s="12" t="s">
        <v>472</v>
      </c>
      <c r="C13" s="2" t="s">
        <v>496</v>
      </c>
      <c r="D13" s="2"/>
      <c r="E13" s="2"/>
      <c r="F13" s="2"/>
      <c r="G13" s="2"/>
      <c r="H13" s="2"/>
      <c r="I13" s="2"/>
      <c r="J13" s="2"/>
      <c r="K13" s="2"/>
      <c r="L13" s="2"/>
      <c r="M13" s="2"/>
      <c r="N13" s="2"/>
      <c r="O13" s="2"/>
      <c r="P13" s="2"/>
      <c r="Q13" s="2"/>
      <c r="R13" s="2"/>
      <c r="S13" s="2"/>
      <c r="T13" s="2"/>
      <c r="U13" s="5"/>
    </row>
    <row r="14" spans="2:21" x14ac:dyDescent="0.25">
      <c r="B14" s="12"/>
      <c r="C14" s="13" t="s">
        <v>500</v>
      </c>
      <c r="D14" s="2"/>
      <c r="E14" s="2"/>
      <c r="F14" s="2"/>
      <c r="G14" s="2"/>
      <c r="H14" s="2"/>
      <c r="I14" s="2"/>
      <c r="J14" s="2"/>
      <c r="K14" s="2"/>
      <c r="L14" s="2"/>
      <c r="M14" s="2"/>
      <c r="N14" s="2"/>
      <c r="O14" s="2"/>
      <c r="P14" s="2"/>
      <c r="Q14" s="2"/>
      <c r="R14" s="2"/>
      <c r="S14" s="2"/>
      <c r="T14" s="2"/>
      <c r="U14" s="5"/>
    </row>
    <row r="15" spans="2:21" x14ac:dyDescent="0.25">
      <c r="B15" s="12"/>
      <c r="C15" s="13" t="s">
        <v>499</v>
      </c>
      <c r="D15" s="2"/>
      <c r="E15" s="2"/>
      <c r="F15" s="2"/>
      <c r="G15" s="2"/>
      <c r="H15" s="2"/>
      <c r="I15" s="2"/>
      <c r="J15" s="2"/>
      <c r="K15" s="2"/>
      <c r="L15" s="2"/>
      <c r="M15" s="2"/>
      <c r="N15" s="2"/>
      <c r="O15" s="2"/>
      <c r="P15" s="2"/>
      <c r="Q15" s="2"/>
      <c r="R15" s="2"/>
      <c r="S15" s="2"/>
      <c r="T15" s="2"/>
      <c r="U15" s="5"/>
    </row>
    <row r="16" spans="2:21" x14ac:dyDescent="0.25">
      <c r="B16" s="12"/>
      <c r="C16" s="13" t="s">
        <v>501</v>
      </c>
      <c r="D16" s="2"/>
      <c r="E16" s="2"/>
      <c r="F16" s="2"/>
      <c r="G16" s="2"/>
      <c r="H16" s="2"/>
      <c r="I16" s="2"/>
      <c r="J16" s="2"/>
      <c r="K16" s="2"/>
      <c r="L16" s="2"/>
      <c r="M16" s="2"/>
      <c r="N16" s="2"/>
      <c r="O16" s="2"/>
      <c r="P16" s="2"/>
      <c r="Q16" s="2"/>
      <c r="R16" s="2"/>
      <c r="S16" s="2"/>
      <c r="T16" s="2"/>
      <c r="U16" s="5"/>
    </row>
    <row r="17" spans="2:21" x14ac:dyDescent="0.25">
      <c r="B17" s="12"/>
      <c r="C17" s="13" t="s">
        <v>493</v>
      </c>
      <c r="D17" s="2"/>
      <c r="E17" s="2"/>
      <c r="F17" s="2"/>
      <c r="G17" s="2"/>
      <c r="H17" s="2"/>
      <c r="I17" s="2"/>
      <c r="J17" s="2"/>
      <c r="K17" s="2"/>
      <c r="L17" s="2"/>
      <c r="M17" s="2"/>
      <c r="N17" s="2"/>
      <c r="O17" s="2"/>
      <c r="P17" s="2"/>
      <c r="Q17" s="2"/>
      <c r="R17" s="2"/>
      <c r="S17" s="2"/>
      <c r="T17" s="2"/>
      <c r="U17" s="5"/>
    </row>
    <row r="18" spans="2:21" x14ac:dyDescent="0.25">
      <c r="B18" s="12"/>
      <c r="C18" s="13" t="s">
        <v>494</v>
      </c>
      <c r="D18" s="2"/>
      <c r="E18" s="2"/>
      <c r="F18" s="2"/>
      <c r="G18" s="2"/>
      <c r="H18" s="2"/>
      <c r="I18" s="2"/>
      <c r="J18" s="2"/>
      <c r="K18" s="2"/>
      <c r="L18" s="2"/>
      <c r="M18" s="2"/>
      <c r="N18" s="2"/>
      <c r="O18" s="2"/>
      <c r="P18" s="2"/>
      <c r="Q18" s="2"/>
      <c r="R18" s="2"/>
      <c r="S18" s="2"/>
      <c r="T18" s="2"/>
      <c r="U18" s="5"/>
    </row>
    <row r="19" spans="2:21" x14ac:dyDescent="0.25">
      <c r="B19" s="12"/>
      <c r="C19" s="13" t="s">
        <v>495</v>
      </c>
      <c r="D19" s="2"/>
      <c r="E19" s="2"/>
      <c r="F19" s="2"/>
      <c r="G19" s="2"/>
      <c r="H19" s="2"/>
      <c r="I19" s="2"/>
      <c r="J19" s="2"/>
      <c r="K19" s="2"/>
      <c r="L19" s="2"/>
      <c r="M19" s="2"/>
      <c r="N19" s="2"/>
      <c r="O19" s="2"/>
      <c r="P19" s="2"/>
      <c r="Q19" s="2"/>
      <c r="R19" s="2"/>
      <c r="S19" s="2"/>
      <c r="T19" s="2"/>
      <c r="U19" s="5"/>
    </row>
    <row r="20" spans="2:21" x14ac:dyDescent="0.25">
      <c r="B20" s="12"/>
      <c r="C20" s="13" t="s">
        <v>498</v>
      </c>
      <c r="D20" s="2"/>
      <c r="E20" s="2"/>
      <c r="F20" s="2"/>
      <c r="G20" s="2"/>
      <c r="H20" s="2"/>
      <c r="I20" s="2"/>
      <c r="J20" s="2"/>
      <c r="K20" s="2"/>
      <c r="L20" s="2"/>
      <c r="M20" s="2"/>
      <c r="N20" s="2"/>
      <c r="O20" s="2"/>
      <c r="P20" s="2"/>
      <c r="Q20" s="2"/>
      <c r="R20" s="2"/>
      <c r="S20" s="2"/>
      <c r="T20" s="2"/>
      <c r="U20" s="5"/>
    </row>
    <row r="21" spans="2:21" x14ac:dyDescent="0.25">
      <c r="B21" s="12"/>
      <c r="C21" s="13" t="s">
        <v>497</v>
      </c>
      <c r="D21" s="2"/>
      <c r="E21" s="2"/>
      <c r="F21" s="2"/>
      <c r="G21" s="2"/>
      <c r="H21" s="2"/>
      <c r="I21" s="2"/>
      <c r="J21" s="2"/>
      <c r="K21" s="2"/>
      <c r="L21" s="2"/>
      <c r="M21" s="2"/>
      <c r="N21" s="2"/>
      <c r="O21" s="2"/>
      <c r="P21" s="2"/>
      <c r="Q21" s="2"/>
      <c r="R21" s="2"/>
      <c r="S21" s="2"/>
      <c r="T21" s="2"/>
      <c r="U21" s="5"/>
    </row>
    <row r="22" spans="2:21" x14ac:dyDescent="0.25">
      <c r="B22" s="12"/>
      <c r="C22" s="2"/>
      <c r="D22" s="2"/>
      <c r="E22" s="2"/>
      <c r="F22" s="2"/>
      <c r="G22" s="2"/>
      <c r="H22" s="2"/>
      <c r="I22" s="2"/>
      <c r="J22" s="2"/>
      <c r="K22" s="2"/>
      <c r="L22" s="2"/>
      <c r="M22" s="2"/>
      <c r="N22" s="2"/>
      <c r="O22" s="2"/>
      <c r="P22" s="2"/>
      <c r="Q22" s="2"/>
      <c r="R22" s="2"/>
      <c r="S22" s="2"/>
      <c r="T22" s="2"/>
      <c r="U22" s="5"/>
    </row>
    <row r="23" spans="2:21" ht="14.4" thickBot="1" x14ac:dyDescent="0.3">
      <c r="B23" s="12" t="s">
        <v>473</v>
      </c>
      <c r="C23" s="2" t="s">
        <v>474</v>
      </c>
      <c r="D23" s="2"/>
      <c r="E23" s="2"/>
      <c r="F23" s="2"/>
      <c r="G23" s="2"/>
      <c r="H23" s="2"/>
      <c r="I23" s="2"/>
      <c r="J23" s="2"/>
      <c r="K23" s="2"/>
      <c r="L23" s="2"/>
      <c r="M23" s="2"/>
      <c r="N23" s="2"/>
      <c r="O23" s="2"/>
      <c r="P23" s="2"/>
      <c r="Q23" s="2"/>
      <c r="R23" s="2"/>
      <c r="S23" s="2"/>
      <c r="T23" s="2"/>
      <c r="U23" s="5"/>
    </row>
    <row r="24" spans="2:21" ht="14.4" thickBot="1" x14ac:dyDescent="0.3">
      <c r="B24" s="12"/>
      <c r="C24" s="13" t="s">
        <v>475</v>
      </c>
      <c r="D24" s="2"/>
      <c r="E24" s="2"/>
      <c r="F24" s="2"/>
      <c r="G24" s="2"/>
      <c r="H24" s="2"/>
      <c r="I24" s="2"/>
      <c r="J24" s="2"/>
      <c r="K24" s="2"/>
      <c r="L24" s="2"/>
      <c r="M24" s="2"/>
      <c r="N24" s="2"/>
      <c r="O24" s="266"/>
      <c r="P24" s="2"/>
      <c r="Q24" s="2"/>
      <c r="R24" s="2"/>
      <c r="S24" s="2"/>
      <c r="T24" s="2"/>
      <c r="U24" s="5"/>
    </row>
    <row r="25" spans="2:21" x14ac:dyDescent="0.25">
      <c r="B25" s="12"/>
      <c r="C25" s="13" t="s">
        <v>476</v>
      </c>
      <c r="D25" s="2"/>
      <c r="E25" s="2"/>
      <c r="F25" s="2"/>
      <c r="G25" s="2"/>
      <c r="H25" s="2"/>
      <c r="I25" s="2"/>
      <c r="J25" s="2"/>
      <c r="K25" s="2"/>
      <c r="L25" s="2"/>
      <c r="M25" s="2"/>
      <c r="N25" s="2"/>
      <c r="O25" s="2"/>
      <c r="P25" s="2"/>
      <c r="Q25" s="2"/>
      <c r="R25" s="2"/>
      <c r="S25" s="2"/>
      <c r="T25" s="2"/>
      <c r="U25" s="5"/>
    </row>
    <row r="26" spans="2:21" x14ac:dyDescent="0.25">
      <c r="B26" s="12"/>
      <c r="C26" s="2" t="s">
        <v>38</v>
      </c>
      <c r="D26" s="2"/>
      <c r="E26" s="2"/>
      <c r="F26" s="2"/>
      <c r="G26" s="2"/>
      <c r="H26" s="2"/>
      <c r="I26" s="2"/>
      <c r="J26" s="2"/>
      <c r="K26" s="2"/>
      <c r="L26" s="2"/>
      <c r="M26" s="2"/>
      <c r="N26" s="2"/>
      <c r="O26" s="2"/>
      <c r="P26" s="2"/>
      <c r="Q26" s="2"/>
      <c r="R26" s="2"/>
      <c r="S26" s="2"/>
      <c r="T26" s="2"/>
      <c r="U26" s="5"/>
    </row>
    <row r="27" spans="2:21" x14ac:dyDescent="0.25">
      <c r="B27" s="12"/>
      <c r="C27" s="13" t="s">
        <v>39</v>
      </c>
      <c r="D27" s="2"/>
      <c r="E27" s="2"/>
      <c r="F27" s="2"/>
      <c r="G27" s="2"/>
      <c r="H27" s="2"/>
      <c r="I27" s="2"/>
      <c r="J27" s="2"/>
      <c r="K27" s="2"/>
      <c r="L27" s="2"/>
      <c r="M27" s="2"/>
      <c r="N27" s="2"/>
      <c r="O27" s="2"/>
      <c r="P27" s="2"/>
      <c r="Q27" s="2"/>
      <c r="R27" s="2"/>
      <c r="S27" s="2"/>
      <c r="T27" s="2"/>
      <c r="U27" s="5"/>
    </row>
    <row r="28" spans="2:21" x14ac:dyDescent="0.25">
      <c r="B28" s="257"/>
      <c r="C28" s="5"/>
      <c r="D28" s="5"/>
      <c r="E28" s="5"/>
      <c r="F28" s="5"/>
      <c r="G28" s="5"/>
      <c r="H28" s="5"/>
      <c r="I28" s="5"/>
      <c r="J28" s="5"/>
      <c r="K28" s="5"/>
      <c r="L28" s="5"/>
      <c r="M28" s="5"/>
      <c r="N28" s="5"/>
      <c r="O28" s="5"/>
      <c r="P28" s="5"/>
      <c r="Q28" s="5"/>
      <c r="R28" s="5"/>
      <c r="S28" s="5"/>
      <c r="T28" s="5"/>
      <c r="U28" s="5"/>
    </row>
    <row r="29" spans="2:21" x14ac:dyDescent="0.25">
      <c r="B29" s="12" t="s">
        <v>477</v>
      </c>
      <c r="C29" s="2" t="s">
        <v>478</v>
      </c>
      <c r="D29" s="2"/>
      <c r="E29" s="2"/>
      <c r="F29" s="2"/>
      <c r="G29" s="2"/>
      <c r="H29" s="2"/>
      <c r="I29" s="2"/>
      <c r="J29" s="2"/>
      <c r="K29" s="2"/>
      <c r="L29" s="2"/>
      <c r="M29" s="2"/>
      <c r="N29" s="2"/>
      <c r="O29" s="2"/>
      <c r="P29" s="2"/>
      <c r="Q29" s="2"/>
      <c r="R29" s="2"/>
      <c r="S29" s="2"/>
      <c r="T29" s="2"/>
      <c r="U29" s="5"/>
    </row>
    <row r="30" spans="2:21" ht="14.4" thickBot="1" x14ac:dyDescent="0.3">
      <c r="B30" s="12"/>
      <c r="C30" s="2"/>
      <c r="D30" s="2"/>
      <c r="E30" s="2"/>
      <c r="F30" s="2"/>
      <c r="G30" s="2"/>
      <c r="H30" s="2"/>
      <c r="I30" s="2"/>
      <c r="J30" s="2"/>
      <c r="K30" s="2"/>
      <c r="L30" s="2"/>
      <c r="M30" s="2"/>
      <c r="N30" s="2"/>
      <c r="O30" s="2"/>
      <c r="P30" s="2"/>
      <c r="Q30" s="2"/>
      <c r="R30" s="2"/>
      <c r="S30" s="2"/>
      <c r="T30" s="2"/>
      <c r="U30" s="5"/>
    </row>
    <row r="31" spans="2:21" ht="13.95" customHeight="1" thickBot="1" x14ac:dyDescent="0.3">
      <c r="B31" s="12"/>
      <c r="C31" s="2" t="s">
        <v>492</v>
      </c>
      <c r="D31" s="2"/>
      <c r="E31" s="2"/>
      <c r="F31" s="2"/>
      <c r="G31" s="303">
        <v>4.9307999999999996</v>
      </c>
      <c r="H31" s="2"/>
      <c r="I31" s="258"/>
      <c r="J31" s="2"/>
      <c r="K31" s="2"/>
      <c r="L31" s="2"/>
      <c r="M31" s="2"/>
      <c r="N31" s="2"/>
      <c r="O31" s="2"/>
      <c r="P31" s="2"/>
      <c r="Q31" s="2"/>
      <c r="R31" s="2"/>
      <c r="S31" s="2"/>
      <c r="T31" s="2"/>
      <c r="U31" s="5"/>
    </row>
    <row r="32" spans="2:21" ht="14.4" x14ac:dyDescent="0.3">
      <c r="B32" s="12"/>
      <c r="C32" s="2"/>
      <c r="D32" s="2"/>
      <c r="E32" s="2"/>
      <c r="F32" s="2"/>
      <c r="G32" s="2"/>
      <c r="H32" s="2"/>
      <c r="I32" s="259"/>
      <c r="J32" s="2"/>
      <c r="K32" s="2"/>
      <c r="L32" s="2"/>
      <c r="M32" s="2"/>
      <c r="N32" s="2"/>
      <c r="O32" s="2"/>
      <c r="P32" s="2"/>
      <c r="Q32" s="2"/>
      <c r="R32" s="2"/>
      <c r="S32" s="2"/>
      <c r="T32" s="2"/>
      <c r="U32" s="5"/>
    </row>
    <row r="33" spans="2:21" x14ac:dyDescent="0.25">
      <c r="B33" s="12"/>
      <c r="C33" s="2"/>
      <c r="D33" s="2"/>
      <c r="E33" s="2"/>
      <c r="F33" s="2"/>
      <c r="G33" s="2"/>
      <c r="H33" s="2"/>
      <c r="I33" s="2"/>
      <c r="J33" s="2"/>
      <c r="K33" s="2"/>
      <c r="L33" s="2"/>
      <c r="M33" s="2"/>
      <c r="N33" s="2"/>
      <c r="O33" s="2"/>
      <c r="P33" s="2"/>
      <c r="Q33" s="2"/>
      <c r="R33" s="2"/>
      <c r="S33" s="2"/>
      <c r="T33" s="2"/>
      <c r="U33" s="5"/>
    </row>
    <row r="34" spans="2:21" x14ac:dyDescent="0.25">
      <c r="B34" s="12"/>
      <c r="C34" s="2" t="s">
        <v>479</v>
      </c>
      <c r="D34" s="2"/>
      <c r="E34" s="2"/>
      <c r="F34" s="2"/>
      <c r="G34" s="2"/>
      <c r="H34" s="2"/>
      <c r="I34" s="258" t="s">
        <v>502</v>
      </c>
      <c r="J34" s="2"/>
      <c r="K34" s="311" t="s">
        <v>504</v>
      </c>
      <c r="L34" s="312"/>
      <c r="M34" s="312"/>
      <c r="N34" s="312"/>
      <c r="O34" s="312"/>
      <c r="P34" s="312"/>
      <c r="Q34" s="312"/>
      <c r="R34" s="312"/>
      <c r="S34" s="312"/>
      <c r="T34" s="313"/>
      <c r="U34" s="5"/>
    </row>
    <row r="35" spans="2:21" ht="14.4" x14ac:dyDescent="0.3">
      <c r="B35" s="12"/>
      <c r="C35" s="2"/>
      <c r="D35" s="2"/>
      <c r="E35" s="2"/>
      <c r="F35" s="2"/>
      <c r="G35" s="2"/>
      <c r="H35" s="2"/>
      <c r="I35" s="259" t="s">
        <v>503</v>
      </c>
      <c r="J35" s="2"/>
      <c r="K35" s="317"/>
      <c r="L35" s="318"/>
      <c r="M35" s="318"/>
      <c r="N35" s="318"/>
      <c r="O35" s="318"/>
      <c r="P35" s="318"/>
      <c r="Q35" s="318"/>
      <c r="R35" s="318"/>
      <c r="S35" s="318"/>
      <c r="T35" s="319"/>
      <c r="U35" s="5"/>
    </row>
    <row r="36" spans="2:21" x14ac:dyDescent="0.25">
      <c r="B36" s="12"/>
      <c r="C36" s="2"/>
      <c r="D36" s="2"/>
      <c r="E36" s="2"/>
      <c r="F36" s="2"/>
      <c r="G36" s="2"/>
      <c r="H36" s="2"/>
      <c r="I36" s="2"/>
      <c r="J36" s="2"/>
      <c r="K36" s="317"/>
      <c r="L36" s="318"/>
      <c r="M36" s="318"/>
      <c r="N36" s="318"/>
      <c r="O36" s="318"/>
      <c r="P36" s="318"/>
      <c r="Q36" s="318"/>
      <c r="R36" s="318"/>
      <c r="S36" s="318"/>
      <c r="T36" s="319"/>
      <c r="U36" s="5"/>
    </row>
    <row r="37" spans="2:21" x14ac:dyDescent="0.25">
      <c r="B37" s="12"/>
      <c r="C37" s="2"/>
      <c r="D37" s="2"/>
      <c r="E37" s="2"/>
      <c r="F37" s="2"/>
      <c r="G37" s="2"/>
      <c r="H37" s="2"/>
      <c r="I37" s="2"/>
      <c r="J37" s="2"/>
      <c r="K37" s="314"/>
      <c r="L37" s="315"/>
      <c r="M37" s="315"/>
      <c r="N37" s="315"/>
      <c r="O37" s="315"/>
      <c r="P37" s="315"/>
      <c r="Q37" s="315"/>
      <c r="R37" s="315"/>
      <c r="S37" s="315"/>
      <c r="T37" s="316"/>
      <c r="U37" s="5"/>
    </row>
    <row r="38" spans="2:21" x14ac:dyDescent="0.25">
      <c r="B38" s="12"/>
      <c r="C38" s="2"/>
      <c r="D38" s="2"/>
      <c r="E38" s="2"/>
      <c r="F38" s="2"/>
      <c r="G38" s="2"/>
      <c r="H38" s="2"/>
      <c r="I38" s="2"/>
      <c r="J38" s="2"/>
      <c r="K38" s="2"/>
      <c r="L38" s="2"/>
      <c r="M38" s="2"/>
      <c r="N38" s="2"/>
      <c r="O38" s="2"/>
      <c r="P38" s="2"/>
      <c r="Q38" s="2"/>
      <c r="R38" s="2"/>
      <c r="S38" s="2"/>
      <c r="T38" s="2"/>
      <c r="U38" s="5"/>
    </row>
    <row r="39" spans="2:21" x14ac:dyDescent="0.25">
      <c r="B39" s="12"/>
      <c r="C39" s="2"/>
      <c r="D39" s="2"/>
      <c r="E39" s="2"/>
      <c r="F39" s="2"/>
      <c r="G39" s="2"/>
      <c r="H39" s="2"/>
      <c r="I39" s="2"/>
      <c r="J39" s="2"/>
      <c r="K39" s="2"/>
      <c r="L39" s="2"/>
      <c r="M39" s="2"/>
      <c r="N39" s="2"/>
      <c r="O39" s="2"/>
      <c r="P39" s="2"/>
      <c r="Q39" s="2"/>
      <c r="R39" s="2"/>
      <c r="S39" s="2"/>
      <c r="T39" s="2"/>
      <c r="U39" s="5"/>
    </row>
    <row r="40" spans="2:21" x14ac:dyDescent="0.25">
      <c r="B40" s="12"/>
      <c r="C40" s="2" t="s">
        <v>480</v>
      </c>
      <c r="D40" s="2"/>
      <c r="E40" s="2"/>
      <c r="F40" s="2"/>
      <c r="G40" s="2"/>
      <c r="H40" s="2"/>
      <c r="I40" s="258" t="s">
        <v>505</v>
      </c>
      <c r="J40" s="2"/>
      <c r="K40" s="311" t="s">
        <v>481</v>
      </c>
      <c r="L40" s="312"/>
      <c r="M40" s="312"/>
      <c r="N40" s="312"/>
      <c r="O40" s="312"/>
      <c r="P40" s="312"/>
      <c r="Q40" s="312"/>
      <c r="R40" s="312"/>
      <c r="S40" s="312"/>
      <c r="T40" s="313"/>
      <c r="U40" s="5"/>
    </row>
    <row r="41" spans="2:21" ht="14.4" x14ac:dyDescent="0.3">
      <c r="B41" s="12"/>
      <c r="C41" s="2"/>
      <c r="D41" s="2"/>
      <c r="E41" s="2"/>
      <c r="F41" s="2"/>
      <c r="G41" s="2"/>
      <c r="H41" s="2"/>
      <c r="I41" s="259" t="s">
        <v>503</v>
      </c>
      <c r="J41" s="2"/>
      <c r="K41" s="314"/>
      <c r="L41" s="315"/>
      <c r="M41" s="315"/>
      <c r="N41" s="315"/>
      <c r="O41" s="315"/>
      <c r="P41" s="315"/>
      <c r="Q41" s="315"/>
      <c r="R41" s="315"/>
      <c r="S41" s="315"/>
      <c r="T41" s="316"/>
      <c r="U41" s="5"/>
    </row>
    <row r="42" spans="2:21" x14ac:dyDescent="0.25">
      <c r="B42" s="12"/>
      <c r="C42" s="2"/>
      <c r="D42" s="2"/>
      <c r="E42" s="2"/>
      <c r="F42" s="2"/>
      <c r="G42" s="2"/>
      <c r="H42" s="2"/>
      <c r="I42" s="2"/>
      <c r="J42" s="2"/>
      <c r="K42" s="2"/>
      <c r="L42" s="2"/>
      <c r="M42" s="2"/>
      <c r="N42" s="2"/>
      <c r="O42" s="2"/>
      <c r="P42" s="2"/>
      <c r="Q42" s="2"/>
      <c r="R42" s="2"/>
      <c r="S42" s="2"/>
      <c r="T42" s="2"/>
      <c r="U42" s="5"/>
    </row>
    <row r="43" spans="2:21" ht="13.95" customHeight="1" x14ac:dyDescent="0.25">
      <c r="B43" s="12"/>
      <c r="C43" s="2" t="s">
        <v>482</v>
      </c>
      <c r="D43" s="2"/>
      <c r="E43" s="2"/>
      <c r="F43" s="2"/>
      <c r="G43" s="2"/>
      <c r="H43" s="2"/>
      <c r="I43" s="258" t="s">
        <v>506</v>
      </c>
      <c r="J43" s="2"/>
      <c r="K43" s="311" t="s">
        <v>483</v>
      </c>
      <c r="L43" s="312"/>
      <c r="M43" s="312"/>
      <c r="N43" s="312"/>
      <c r="O43" s="312"/>
      <c r="P43" s="312"/>
      <c r="Q43" s="312"/>
      <c r="R43" s="312"/>
      <c r="S43" s="312"/>
      <c r="T43" s="313"/>
      <c r="U43" s="5"/>
    </row>
    <row r="44" spans="2:21" ht="22.2" customHeight="1" x14ac:dyDescent="0.3">
      <c r="B44" s="12"/>
      <c r="C44" s="2"/>
      <c r="D44" s="2"/>
      <c r="E44" s="2"/>
      <c r="F44" s="2"/>
      <c r="G44" s="2"/>
      <c r="H44" s="2"/>
      <c r="I44" s="259" t="s">
        <v>503</v>
      </c>
      <c r="J44" s="2"/>
      <c r="K44" s="317"/>
      <c r="L44" s="318"/>
      <c r="M44" s="318"/>
      <c r="N44" s="318"/>
      <c r="O44" s="318"/>
      <c r="P44" s="318"/>
      <c r="Q44" s="318"/>
      <c r="R44" s="318"/>
      <c r="S44" s="318"/>
      <c r="T44" s="319"/>
      <c r="U44" s="5"/>
    </row>
    <row r="45" spans="2:21" ht="24.6" customHeight="1" x14ac:dyDescent="0.25">
      <c r="B45" s="12"/>
      <c r="C45" s="2"/>
      <c r="D45" s="2"/>
      <c r="E45" s="2"/>
      <c r="F45" s="2"/>
      <c r="G45" s="2"/>
      <c r="H45" s="2"/>
      <c r="I45" s="2"/>
      <c r="J45" s="2"/>
      <c r="K45" s="314"/>
      <c r="L45" s="315"/>
      <c r="M45" s="315"/>
      <c r="N45" s="315"/>
      <c r="O45" s="315"/>
      <c r="P45" s="315"/>
      <c r="Q45" s="315"/>
      <c r="R45" s="315"/>
      <c r="S45" s="315"/>
      <c r="T45" s="316"/>
      <c r="U45" s="5"/>
    </row>
    <row r="46" spans="2:21" x14ac:dyDescent="0.25">
      <c r="B46" s="12"/>
      <c r="C46" s="2"/>
      <c r="D46" s="2"/>
      <c r="E46" s="2"/>
      <c r="F46" s="2"/>
      <c r="G46" s="2"/>
      <c r="H46" s="2"/>
      <c r="I46" s="2"/>
      <c r="J46" s="2"/>
      <c r="K46" s="2"/>
      <c r="L46" s="2"/>
      <c r="M46" s="2"/>
      <c r="N46" s="2"/>
      <c r="O46" s="2"/>
      <c r="P46" s="2"/>
      <c r="Q46" s="2"/>
      <c r="R46" s="2"/>
      <c r="S46" s="2"/>
      <c r="T46" s="2"/>
      <c r="U46" s="5"/>
    </row>
    <row r="47" spans="2:21" x14ac:dyDescent="0.25">
      <c r="B47" s="12"/>
      <c r="C47" s="2" t="s">
        <v>484</v>
      </c>
      <c r="D47" s="2"/>
      <c r="E47" s="2"/>
      <c r="F47" s="2"/>
      <c r="G47" s="2"/>
      <c r="H47" s="2"/>
      <c r="I47" s="258" t="s">
        <v>507</v>
      </c>
      <c r="J47" s="2"/>
      <c r="K47" s="311" t="s">
        <v>508</v>
      </c>
      <c r="L47" s="312"/>
      <c r="M47" s="312"/>
      <c r="N47" s="312"/>
      <c r="O47" s="312"/>
      <c r="P47" s="312"/>
      <c r="Q47" s="312"/>
      <c r="R47" s="312"/>
      <c r="S47" s="312"/>
      <c r="T47" s="313"/>
      <c r="U47" s="5"/>
    </row>
    <row r="48" spans="2:21" ht="14.4" x14ac:dyDescent="0.3">
      <c r="B48" s="12"/>
      <c r="C48" s="2"/>
      <c r="D48" s="2"/>
      <c r="E48" s="2"/>
      <c r="F48" s="2"/>
      <c r="G48" s="2"/>
      <c r="H48" s="2"/>
      <c r="I48" s="259" t="s">
        <v>503</v>
      </c>
      <c r="J48" s="2"/>
      <c r="K48" s="317"/>
      <c r="L48" s="318"/>
      <c r="M48" s="318"/>
      <c r="N48" s="318"/>
      <c r="O48" s="318"/>
      <c r="P48" s="318"/>
      <c r="Q48" s="318"/>
      <c r="R48" s="318"/>
      <c r="S48" s="318"/>
      <c r="T48" s="319"/>
      <c r="U48" s="5"/>
    </row>
    <row r="49" spans="2:21" x14ac:dyDescent="0.25">
      <c r="B49" s="12"/>
      <c r="C49" s="2"/>
      <c r="D49" s="2"/>
      <c r="E49" s="2"/>
      <c r="F49" s="2"/>
      <c r="G49" s="2"/>
      <c r="H49" s="2"/>
      <c r="I49" s="2"/>
      <c r="J49" s="2"/>
      <c r="K49" s="317"/>
      <c r="L49" s="318"/>
      <c r="M49" s="318"/>
      <c r="N49" s="318"/>
      <c r="O49" s="318"/>
      <c r="P49" s="318"/>
      <c r="Q49" s="318"/>
      <c r="R49" s="318"/>
      <c r="S49" s="318"/>
      <c r="T49" s="319"/>
      <c r="U49" s="5"/>
    </row>
    <row r="50" spans="2:21" x14ac:dyDescent="0.25">
      <c r="B50" s="12"/>
      <c r="C50" s="2"/>
      <c r="D50" s="2"/>
      <c r="E50" s="2"/>
      <c r="F50" s="2"/>
      <c r="G50" s="2"/>
      <c r="H50" s="2"/>
      <c r="I50" s="2"/>
      <c r="J50" s="2"/>
      <c r="K50" s="314"/>
      <c r="L50" s="315"/>
      <c r="M50" s="315"/>
      <c r="N50" s="315"/>
      <c r="O50" s="315"/>
      <c r="P50" s="315"/>
      <c r="Q50" s="315"/>
      <c r="R50" s="315"/>
      <c r="S50" s="315"/>
      <c r="T50" s="316"/>
      <c r="U50" s="5"/>
    </row>
    <row r="51" spans="2:21" x14ac:dyDescent="0.25">
      <c r="B51" s="12"/>
      <c r="C51" s="2"/>
      <c r="D51" s="2"/>
      <c r="E51" s="2"/>
      <c r="F51" s="2"/>
      <c r="G51" s="2"/>
      <c r="H51" s="2"/>
      <c r="I51" s="2"/>
      <c r="J51" s="2"/>
      <c r="K51" s="2"/>
      <c r="L51" s="2"/>
      <c r="M51" s="2"/>
      <c r="N51" s="2"/>
      <c r="O51" s="2"/>
      <c r="P51" s="2"/>
      <c r="Q51" s="2"/>
      <c r="R51" s="2"/>
      <c r="S51" s="2"/>
      <c r="T51" s="2"/>
      <c r="U51" s="5"/>
    </row>
    <row r="52" spans="2:21" x14ac:dyDescent="0.25">
      <c r="B52" s="12"/>
      <c r="C52" s="2" t="s">
        <v>485</v>
      </c>
      <c r="D52" s="2"/>
      <c r="E52" s="2"/>
      <c r="F52" s="2"/>
      <c r="G52" s="2"/>
      <c r="H52" s="2"/>
      <c r="I52" s="258" t="s">
        <v>509</v>
      </c>
      <c r="J52" s="2"/>
      <c r="K52" s="311" t="s">
        <v>486</v>
      </c>
      <c r="L52" s="312"/>
      <c r="M52" s="312"/>
      <c r="N52" s="312"/>
      <c r="O52" s="312"/>
      <c r="P52" s="312"/>
      <c r="Q52" s="312"/>
      <c r="R52" s="312"/>
      <c r="S52" s="312"/>
      <c r="T52" s="313"/>
      <c r="U52" s="5"/>
    </row>
    <row r="53" spans="2:21" ht="14.4" x14ac:dyDescent="0.3">
      <c r="B53" s="12"/>
      <c r="C53" s="2"/>
      <c r="D53" s="2"/>
      <c r="E53" s="2"/>
      <c r="F53" s="2"/>
      <c r="G53" s="2"/>
      <c r="H53" s="2"/>
      <c r="I53" s="259" t="s">
        <v>503</v>
      </c>
      <c r="J53" s="2"/>
      <c r="K53" s="317"/>
      <c r="L53" s="318"/>
      <c r="M53" s="318"/>
      <c r="N53" s="318"/>
      <c r="O53" s="318"/>
      <c r="P53" s="318"/>
      <c r="Q53" s="318"/>
      <c r="R53" s="318"/>
      <c r="S53" s="318"/>
      <c r="T53" s="319"/>
      <c r="U53" s="5"/>
    </row>
    <row r="54" spans="2:21" x14ac:dyDescent="0.25">
      <c r="B54" s="12"/>
      <c r="C54" s="2"/>
      <c r="D54" s="2"/>
      <c r="E54" s="2"/>
      <c r="F54" s="2"/>
      <c r="G54" s="2"/>
      <c r="H54" s="2"/>
      <c r="I54" s="2"/>
      <c r="J54" s="2"/>
      <c r="K54" s="317"/>
      <c r="L54" s="318"/>
      <c r="M54" s="318"/>
      <c r="N54" s="318"/>
      <c r="O54" s="318"/>
      <c r="P54" s="318"/>
      <c r="Q54" s="318"/>
      <c r="R54" s="318"/>
      <c r="S54" s="318"/>
      <c r="T54" s="319"/>
      <c r="U54" s="5"/>
    </row>
    <row r="55" spans="2:21" x14ac:dyDescent="0.25">
      <c r="B55" s="12"/>
      <c r="C55" s="2"/>
      <c r="D55" s="2"/>
      <c r="E55" s="2"/>
      <c r="F55" s="2"/>
      <c r="G55" s="2"/>
      <c r="H55" s="2"/>
      <c r="I55" s="2"/>
      <c r="J55" s="2"/>
      <c r="K55" s="314"/>
      <c r="L55" s="315"/>
      <c r="M55" s="315"/>
      <c r="N55" s="315"/>
      <c r="O55" s="315"/>
      <c r="P55" s="315"/>
      <c r="Q55" s="315"/>
      <c r="R55" s="315"/>
      <c r="S55" s="315"/>
      <c r="T55" s="316"/>
      <c r="U55" s="5"/>
    </row>
    <row r="56" spans="2:21" x14ac:dyDescent="0.25">
      <c r="B56" s="12"/>
      <c r="C56" s="2"/>
      <c r="D56" s="2"/>
      <c r="E56" s="2"/>
      <c r="F56" s="2"/>
      <c r="G56" s="2"/>
      <c r="H56" s="2"/>
      <c r="I56" s="2"/>
      <c r="J56" s="2"/>
      <c r="K56" s="2"/>
      <c r="L56" s="2"/>
      <c r="M56" s="2"/>
      <c r="N56" s="2"/>
      <c r="O56" s="2"/>
      <c r="P56" s="2"/>
      <c r="Q56" s="2"/>
      <c r="R56" s="2"/>
      <c r="S56" s="2"/>
      <c r="T56" s="2"/>
      <c r="U56" s="5"/>
    </row>
    <row r="57" spans="2:21" x14ac:dyDescent="0.25">
      <c r="B57" s="12"/>
      <c r="C57" s="2" t="s">
        <v>510</v>
      </c>
      <c r="D57" s="2"/>
      <c r="E57" s="2"/>
      <c r="F57" s="2"/>
      <c r="G57" s="2"/>
      <c r="H57" s="2"/>
      <c r="I57" s="258" t="s">
        <v>511</v>
      </c>
      <c r="J57" s="2"/>
      <c r="K57" s="311" t="s">
        <v>512</v>
      </c>
      <c r="L57" s="312"/>
      <c r="M57" s="312"/>
      <c r="N57" s="312"/>
      <c r="O57" s="312"/>
      <c r="P57" s="312"/>
      <c r="Q57" s="312"/>
      <c r="R57" s="312"/>
      <c r="S57" s="312"/>
      <c r="T57" s="313"/>
      <c r="U57" s="5"/>
    </row>
    <row r="58" spans="2:21" ht="14.4" x14ac:dyDescent="0.3">
      <c r="B58" s="12"/>
      <c r="C58" s="2"/>
      <c r="D58" s="2"/>
      <c r="E58" s="2"/>
      <c r="F58" s="2"/>
      <c r="G58" s="2"/>
      <c r="H58" s="2"/>
      <c r="I58" s="259" t="s">
        <v>503</v>
      </c>
      <c r="J58" s="2"/>
      <c r="K58" s="317"/>
      <c r="L58" s="318"/>
      <c r="M58" s="318"/>
      <c r="N58" s="318"/>
      <c r="O58" s="318"/>
      <c r="P58" s="318"/>
      <c r="Q58" s="318"/>
      <c r="R58" s="318"/>
      <c r="S58" s="318"/>
      <c r="T58" s="319"/>
      <c r="U58" s="5"/>
    </row>
    <row r="59" spans="2:21" x14ac:dyDescent="0.25">
      <c r="B59" s="12"/>
      <c r="C59" s="2"/>
      <c r="D59" s="2"/>
      <c r="E59" s="2"/>
      <c r="F59" s="2"/>
      <c r="G59" s="2"/>
      <c r="H59" s="2"/>
      <c r="I59" s="2"/>
      <c r="J59" s="2"/>
      <c r="K59" s="317"/>
      <c r="L59" s="318"/>
      <c r="M59" s="318"/>
      <c r="N59" s="318"/>
      <c r="O59" s="318"/>
      <c r="P59" s="318"/>
      <c r="Q59" s="318"/>
      <c r="R59" s="318"/>
      <c r="S59" s="318"/>
      <c r="T59" s="319"/>
      <c r="U59" s="5"/>
    </row>
    <row r="60" spans="2:21" x14ac:dyDescent="0.25">
      <c r="B60" s="12"/>
      <c r="C60" s="2"/>
      <c r="D60" s="2"/>
      <c r="E60" s="2"/>
      <c r="F60" s="2"/>
      <c r="G60" s="2"/>
      <c r="H60" s="2"/>
      <c r="I60" s="2"/>
      <c r="J60" s="2"/>
      <c r="K60" s="314"/>
      <c r="L60" s="315"/>
      <c r="M60" s="315"/>
      <c r="N60" s="315"/>
      <c r="O60" s="315"/>
      <c r="P60" s="315"/>
      <c r="Q60" s="315"/>
      <c r="R60" s="315"/>
      <c r="S60" s="315"/>
      <c r="T60" s="316"/>
      <c r="U60" s="5"/>
    </row>
    <row r="61" spans="2:21" x14ac:dyDescent="0.25">
      <c r="B61" s="12"/>
      <c r="C61" s="2"/>
      <c r="D61" s="2"/>
      <c r="E61" s="2"/>
      <c r="F61" s="2"/>
      <c r="G61" s="2"/>
      <c r="H61" s="2"/>
      <c r="I61" s="2"/>
      <c r="J61" s="2"/>
      <c r="K61" s="2"/>
      <c r="L61" s="2"/>
      <c r="M61" s="2"/>
      <c r="N61" s="2"/>
      <c r="O61" s="2"/>
      <c r="P61" s="2"/>
      <c r="Q61" s="2"/>
      <c r="R61" s="2"/>
      <c r="S61" s="2"/>
      <c r="T61" s="2"/>
      <c r="U61" s="5"/>
    </row>
    <row r="62" spans="2:21" x14ac:dyDescent="0.25">
      <c r="B62" s="12"/>
      <c r="C62" s="2"/>
      <c r="D62" s="2"/>
      <c r="E62" s="2"/>
      <c r="F62" s="2"/>
      <c r="G62" s="2"/>
      <c r="H62" s="2"/>
      <c r="I62" s="2"/>
      <c r="J62" s="2"/>
      <c r="K62" s="2"/>
      <c r="L62" s="2"/>
      <c r="M62" s="2"/>
      <c r="N62" s="2"/>
      <c r="O62" s="2"/>
      <c r="P62" s="2"/>
      <c r="Q62" s="2"/>
      <c r="R62" s="2"/>
      <c r="S62" s="2"/>
      <c r="T62" s="2"/>
      <c r="U62" s="5"/>
    </row>
    <row r="63" spans="2:21" ht="29.4" customHeight="1" x14ac:dyDescent="0.3">
      <c r="B63" s="12"/>
      <c r="C63" s="2" t="s">
        <v>487</v>
      </c>
      <c r="D63" s="2"/>
      <c r="E63" s="2"/>
      <c r="F63" s="2"/>
      <c r="G63" s="2"/>
      <c r="H63" s="2"/>
      <c r="I63" s="259" t="s">
        <v>513</v>
      </c>
      <c r="J63" s="2"/>
      <c r="K63" s="311" t="s">
        <v>527</v>
      </c>
      <c r="L63" s="312"/>
      <c r="M63" s="312"/>
      <c r="N63" s="312"/>
      <c r="O63" s="312"/>
      <c r="P63" s="312"/>
      <c r="Q63" s="312"/>
      <c r="R63" s="312"/>
      <c r="S63" s="312"/>
      <c r="T63" s="313"/>
      <c r="U63" s="5"/>
    </row>
    <row r="64" spans="2:21" ht="43.2" customHeight="1" x14ac:dyDescent="0.25">
      <c r="B64" s="12"/>
      <c r="C64" s="2"/>
      <c r="D64" s="2"/>
      <c r="E64" s="2"/>
      <c r="F64" s="2"/>
      <c r="G64" s="2"/>
      <c r="H64" s="2"/>
      <c r="I64" s="2"/>
      <c r="J64" s="2"/>
      <c r="K64" s="314"/>
      <c r="L64" s="315"/>
      <c r="M64" s="315"/>
      <c r="N64" s="315"/>
      <c r="O64" s="315"/>
      <c r="P64" s="315"/>
      <c r="Q64" s="315"/>
      <c r="R64" s="315"/>
      <c r="S64" s="315"/>
      <c r="T64" s="316"/>
      <c r="U64" s="5"/>
    </row>
    <row r="65" spans="2:21" x14ac:dyDescent="0.25">
      <c r="B65" s="12"/>
      <c r="C65" s="2"/>
      <c r="D65" s="2"/>
      <c r="E65" s="2"/>
      <c r="F65" s="2"/>
      <c r="G65" s="2"/>
      <c r="H65" s="2"/>
      <c r="I65" s="2"/>
      <c r="J65" s="2"/>
      <c r="K65" s="2"/>
      <c r="L65" s="2"/>
      <c r="M65" s="2"/>
      <c r="N65" s="2"/>
      <c r="O65" s="2"/>
      <c r="P65" s="2"/>
      <c r="Q65" s="2"/>
      <c r="R65" s="2"/>
      <c r="S65" s="2"/>
      <c r="T65" s="2"/>
      <c r="U65" s="5"/>
    </row>
    <row r="66" spans="2:21" ht="15.6" customHeight="1" x14ac:dyDescent="0.25">
      <c r="B66" s="12"/>
      <c r="C66" s="2"/>
      <c r="D66" s="2"/>
      <c r="E66" s="2"/>
      <c r="F66" s="2"/>
      <c r="G66" s="2"/>
      <c r="H66" s="2"/>
      <c r="I66" s="2"/>
      <c r="J66" s="2"/>
      <c r="K66" s="2"/>
      <c r="L66" s="2"/>
      <c r="M66" s="2"/>
      <c r="N66" s="2"/>
      <c r="O66" s="2"/>
      <c r="P66" s="2"/>
      <c r="Q66" s="2"/>
      <c r="R66" s="2"/>
      <c r="S66" s="2"/>
      <c r="T66" s="2"/>
      <c r="U66" s="5"/>
    </row>
    <row r="67" spans="2:21" x14ac:dyDescent="0.25">
      <c r="B67" s="245"/>
    </row>
    <row r="68" spans="2:21" x14ac:dyDescent="0.25">
      <c r="B68" s="245"/>
    </row>
    <row r="69" spans="2:21" x14ac:dyDescent="0.25">
      <c r="B69" s="245"/>
    </row>
    <row r="70" spans="2:21" x14ac:dyDescent="0.25">
      <c r="B70" s="245"/>
    </row>
    <row r="71" spans="2:21" x14ac:dyDescent="0.25">
      <c r="B71" s="245"/>
    </row>
    <row r="72" spans="2:21" x14ac:dyDescent="0.25">
      <c r="B72" s="245"/>
    </row>
    <row r="73" spans="2:21" x14ac:dyDescent="0.25">
      <c r="B73" s="245"/>
    </row>
    <row r="74" spans="2:21" x14ac:dyDescent="0.25">
      <c r="B74" s="245"/>
    </row>
    <row r="75" spans="2:21" x14ac:dyDescent="0.25">
      <c r="B75" s="245"/>
    </row>
    <row r="76" spans="2:21" x14ac:dyDescent="0.25">
      <c r="B76" s="245"/>
    </row>
    <row r="77" spans="2:21" x14ac:dyDescent="0.25">
      <c r="B77" s="245"/>
    </row>
    <row r="78" spans="2:21" x14ac:dyDescent="0.25">
      <c r="B78" s="245"/>
    </row>
    <row r="79" spans="2:21" x14ac:dyDescent="0.25">
      <c r="B79" s="245"/>
    </row>
  </sheetData>
  <sheetProtection algorithmName="SHA-512" hashValue="a0ojjKk3pz0AG8YHDuZNYfAuW9ytkqTNQLRdOHj8KSw4T05uAP9zgw0URSi4vHRoyjFm18hfbXOL706SMAl6YQ==" saltValue="qxJPBj8eYXJU1NhWFznNIQ==" spinCount="100000" sheet="1" objects="1" scenarios="1" selectLockedCells="1"/>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E28"/>
  <sheetViews>
    <sheetView workbookViewId="0">
      <selection activeCell="E23" sqref="E23"/>
    </sheetView>
  </sheetViews>
  <sheetFormatPr defaultRowHeight="14.4" x14ac:dyDescent="0.3"/>
  <cols>
    <col min="2" max="2" width="18.33203125" customWidth="1"/>
  </cols>
  <sheetData>
    <row r="3" spans="2:5" x14ac:dyDescent="0.3">
      <c r="B3" s="184"/>
      <c r="C3" s="187" t="s">
        <v>270</v>
      </c>
      <c r="D3" s="187" t="s">
        <v>118</v>
      </c>
      <c r="E3" s="187" t="s">
        <v>271</v>
      </c>
    </row>
    <row r="4" spans="2:5" x14ac:dyDescent="0.3">
      <c r="B4" s="186" t="s">
        <v>112</v>
      </c>
      <c r="C4" s="185">
        <v>0.4</v>
      </c>
      <c r="D4" s="185">
        <v>0.5</v>
      </c>
      <c r="E4" s="185">
        <v>0.6</v>
      </c>
    </row>
    <row r="5" spans="2:5" x14ac:dyDescent="0.3">
      <c r="B5" s="186" t="s">
        <v>113</v>
      </c>
      <c r="C5" s="185">
        <v>0.4</v>
      </c>
      <c r="D5" s="185">
        <v>0.5</v>
      </c>
      <c r="E5" s="185">
        <v>0.6</v>
      </c>
    </row>
    <row r="6" spans="2:5" x14ac:dyDescent="0.3">
      <c r="B6" s="186" t="s">
        <v>114</v>
      </c>
      <c r="C6" s="185">
        <v>0.5</v>
      </c>
      <c r="D6" s="185">
        <v>0.6</v>
      </c>
      <c r="E6" s="185">
        <v>0.7</v>
      </c>
    </row>
    <row r="7" spans="2:5" x14ac:dyDescent="0.3">
      <c r="B7" s="186" t="s">
        <v>115</v>
      </c>
      <c r="C7" s="185">
        <v>0.5</v>
      </c>
      <c r="D7" s="185">
        <v>0.6</v>
      </c>
      <c r="E7" s="185">
        <v>0.7</v>
      </c>
    </row>
    <row r="8" spans="2:5" x14ac:dyDescent="0.3">
      <c r="B8" s="186" t="s">
        <v>117</v>
      </c>
      <c r="C8" s="185">
        <v>0.5</v>
      </c>
      <c r="D8" s="185">
        <v>0.6</v>
      </c>
      <c r="E8" s="185">
        <v>0.7</v>
      </c>
    </row>
    <row r="9" spans="2:5" x14ac:dyDescent="0.3">
      <c r="B9" s="186" t="s">
        <v>116</v>
      </c>
      <c r="C9" s="185">
        <v>0.5</v>
      </c>
      <c r="D9" s="185">
        <v>0.6</v>
      </c>
      <c r="E9" s="185">
        <v>0.7</v>
      </c>
    </row>
    <row r="11" spans="2:5" x14ac:dyDescent="0.3">
      <c r="B11" t="str">
        <f>B4&amp;$C$3</f>
        <v>BHMARE</v>
      </c>
      <c r="C11" s="128">
        <f>C4</f>
        <v>0.4</v>
      </c>
    </row>
    <row r="12" spans="2:5" x14ac:dyDescent="0.3">
      <c r="B12" t="str">
        <f t="shared" ref="B12:B16" si="0">B5&amp;$C$3</f>
        <v>CJMARE</v>
      </c>
      <c r="C12" s="128">
        <f t="shared" ref="C12:C16" si="1">C5</f>
        <v>0.4</v>
      </c>
    </row>
    <row r="13" spans="2:5" x14ac:dyDescent="0.3">
      <c r="B13" t="str">
        <f t="shared" si="0"/>
        <v>BNMARE</v>
      </c>
      <c r="C13" s="128">
        <f t="shared" si="1"/>
        <v>0.5</v>
      </c>
    </row>
    <row r="14" spans="2:5" x14ac:dyDescent="0.3">
      <c r="B14" t="str">
        <f t="shared" si="0"/>
        <v>MMMARE</v>
      </c>
      <c r="C14" s="128">
        <f t="shared" si="1"/>
        <v>0.5</v>
      </c>
    </row>
    <row r="15" spans="2:5" x14ac:dyDescent="0.3">
      <c r="B15" t="str">
        <f t="shared" si="0"/>
        <v>SJMARE</v>
      </c>
      <c r="C15" s="128">
        <f t="shared" si="1"/>
        <v>0.5</v>
      </c>
    </row>
    <row r="16" spans="2:5" x14ac:dyDescent="0.3">
      <c r="B16" t="str">
        <f t="shared" si="0"/>
        <v>SMMARE</v>
      </c>
      <c r="C16" s="128">
        <f t="shared" si="1"/>
        <v>0.5</v>
      </c>
    </row>
    <row r="17" spans="2:3" x14ac:dyDescent="0.3">
      <c r="B17" t="str">
        <f>B4&amp;$D$3</f>
        <v>BHMIJLOCIE</v>
      </c>
      <c r="C17" s="128">
        <f>D4</f>
        <v>0.5</v>
      </c>
    </row>
    <row r="18" spans="2:3" x14ac:dyDescent="0.3">
      <c r="B18" t="str">
        <f t="shared" ref="B18:B22" si="2">B5&amp;$D$3</f>
        <v>CJMIJLOCIE</v>
      </c>
      <c r="C18" s="128">
        <f t="shared" ref="C18:C22" si="3">D5</f>
        <v>0.5</v>
      </c>
    </row>
    <row r="19" spans="2:3" x14ac:dyDescent="0.3">
      <c r="B19" t="str">
        <f t="shared" si="2"/>
        <v>BNMIJLOCIE</v>
      </c>
      <c r="C19" s="128">
        <f t="shared" si="3"/>
        <v>0.6</v>
      </c>
    </row>
    <row r="20" spans="2:3" x14ac:dyDescent="0.3">
      <c r="B20" t="str">
        <f t="shared" si="2"/>
        <v>MMMIJLOCIE</v>
      </c>
      <c r="C20" s="128">
        <f t="shared" si="3"/>
        <v>0.6</v>
      </c>
    </row>
    <row r="21" spans="2:3" x14ac:dyDescent="0.3">
      <c r="B21" t="str">
        <f t="shared" si="2"/>
        <v>SJMIJLOCIE</v>
      </c>
      <c r="C21" s="128">
        <f t="shared" si="3"/>
        <v>0.6</v>
      </c>
    </row>
    <row r="22" spans="2:3" x14ac:dyDescent="0.3">
      <c r="B22" t="str">
        <f t="shared" si="2"/>
        <v>SMMIJLOCIE</v>
      </c>
      <c r="C22" s="128">
        <f t="shared" si="3"/>
        <v>0.6</v>
      </c>
    </row>
    <row r="23" spans="2:3" x14ac:dyDescent="0.3">
      <c r="B23" t="str">
        <f>B4&amp;$E$3</f>
        <v>BHMICA</v>
      </c>
      <c r="C23" s="128">
        <f>E4</f>
        <v>0.6</v>
      </c>
    </row>
    <row r="24" spans="2:3" x14ac:dyDescent="0.3">
      <c r="B24" t="str">
        <f t="shared" ref="B24:B28" si="4">B5&amp;$E$3</f>
        <v>CJMICA</v>
      </c>
      <c r="C24" s="128">
        <f t="shared" ref="C24:C28" si="5">E5</f>
        <v>0.6</v>
      </c>
    </row>
    <row r="25" spans="2:3" x14ac:dyDescent="0.3">
      <c r="B25" t="str">
        <f t="shared" si="4"/>
        <v>BNMICA</v>
      </c>
      <c r="C25" s="128">
        <f t="shared" si="5"/>
        <v>0.7</v>
      </c>
    </row>
    <row r="26" spans="2:3" x14ac:dyDescent="0.3">
      <c r="B26" t="str">
        <f t="shared" si="4"/>
        <v>MMMICA</v>
      </c>
      <c r="C26" s="128">
        <f t="shared" si="5"/>
        <v>0.7</v>
      </c>
    </row>
    <row r="27" spans="2:3" x14ac:dyDescent="0.3">
      <c r="B27" t="str">
        <f t="shared" si="4"/>
        <v>SJMICA</v>
      </c>
      <c r="C27" s="128">
        <f t="shared" si="5"/>
        <v>0.7</v>
      </c>
    </row>
    <row r="28" spans="2:3" x14ac:dyDescent="0.3">
      <c r="B28" t="str">
        <f t="shared" si="4"/>
        <v>SMMICA</v>
      </c>
      <c r="C28" s="128">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96"/>
  <sheetViews>
    <sheetView zoomScaleNormal="100" workbookViewId="0">
      <pane xSplit="2" ySplit="9" topLeftCell="C73" activePane="bottomRight" state="frozen"/>
      <selection pane="topRight" activeCell="C1" sqref="C1"/>
      <selection pane="bottomLeft" activeCell="A10" sqref="A10"/>
      <selection pane="bottomRight" activeCell="C58" sqref="C58"/>
    </sheetView>
  </sheetViews>
  <sheetFormatPr defaultColWidth="8.88671875" defaultRowHeight="11.4" x14ac:dyDescent="0.3"/>
  <cols>
    <col min="1" max="2" width="5.109375" style="27" customWidth="1"/>
    <col min="3" max="3" width="56.6640625" style="27" customWidth="1"/>
    <col min="4" max="4" width="5" style="27" customWidth="1"/>
    <col min="5" max="5" width="11.109375" style="27" customWidth="1"/>
    <col min="6" max="6" width="4.88671875" style="27" customWidth="1"/>
    <col min="7" max="7" width="14.5546875" style="27" customWidth="1"/>
    <col min="8" max="8" width="9.5546875" style="27" customWidth="1"/>
    <col min="9" max="9" width="13.88671875" style="27" customWidth="1"/>
    <col min="10" max="10" width="4.88671875" style="27" customWidth="1"/>
    <col min="11" max="35" width="10" style="60" customWidth="1"/>
    <col min="36" max="36" width="8.6640625" style="60" bestFit="1" customWidth="1"/>
    <col min="37" max="41" width="8.88671875" style="27"/>
    <col min="42" max="49" width="9.5546875" style="27" bestFit="1" customWidth="1"/>
    <col min="50" max="50" width="9.88671875" style="27" customWidth="1"/>
    <col min="51" max="60" width="8.88671875" style="27"/>
    <col min="61" max="61" width="3.88671875" style="27" customWidth="1"/>
    <col min="62" max="16384" width="8.88671875" style="27"/>
  </cols>
  <sheetData>
    <row r="2" spans="2:61" x14ac:dyDescent="0.3">
      <c r="B2" s="25"/>
      <c r="C2" s="25"/>
      <c r="D2" s="25"/>
      <c r="E2" s="25"/>
      <c r="F2" s="25"/>
      <c r="G2" s="25"/>
      <c r="H2" s="25"/>
      <c r="I2" s="25"/>
      <c r="J2" s="25"/>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5"/>
    </row>
    <row r="3" spans="2:61" ht="7.2" customHeight="1" thickBot="1" x14ac:dyDescent="0.35">
      <c r="B3" s="25"/>
      <c r="C3" s="25"/>
      <c r="D3" s="25"/>
      <c r="E3" s="25"/>
      <c r="F3" s="25"/>
      <c r="G3" s="25"/>
      <c r="H3" s="25"/>
      <c r="I3" s="25"/>
      <c r="J3" s="25"/>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5"/>
    </row>
    <row r="4" spans="2:61" ht="14.4" x14ac:dyDescent="0.3">
      <c r="B4" s="25"/>
      <c r="C4" s="301" t="str">
        <f>'0-Instructiuni'!C3</f>
        <v>PROGRAMUL REGIONAL NORD-VEST 2021-2027</v>
      </c>
      <c r="D4" s="90"/>
      <c r="E4" s="91"/>
      <c r="F4" s="91"/>
      <c r="G4" s="91"/>
      <c r="H4" s="91"/>
      <c r="I4" s="91"/>
      <c r="J4" s="92"/>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5"/>
    </row>
    <row r="5" spans="2:61" ht="16.5" customHeight="1" x14ac:dyDescent="0.25">
      <c r="B5" s="25"/>
      <c r="C5" s="302" t="str">
        <f>'0-Instructiuni'!C4</f>
        <v>PRIORITATEA 1: O regiune competitivă prin inovare, digitalizare și întreprinderi dinamice</v>
      </c>
      <c r="D5" s="263"/>
      <c r="E5" s="263"/>
      <c r="F5" s="263"/>
      <c r="G5" s="263"/>
      <c r="H5" s="263"/>
      <c r="I5" s="263"/>
      <c r="J5" s="262"/>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5"/>
    </row>
    <row r="6" spans="2:61" ht="16.5" customHeight="1" x14ac:dyDescent="0.25">
      <c r="B6" s="25"/>
      <c r="C6" s="302" t="str">
        <f>'0-Instructiuni'!C5</f>
        <v>OBIECTIV SPECIFIC 1.1: Dezvoltarea și sporirea capacităților de cercetare și inovare și adoptarea tehnologiilor avansate</v>
      </c>
      <c r="D6" s="263"/>
      <c r="E6" s="263"/>
      <c r="F6" s="263"/>
      <c r="G6" s="263"/>
      <c r="H6" s="263"/>
      <c r="I6" s="263"/>
      <c r="J6" s="262"/>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5"/>
    </row>
    <row r="7" spans="2:61" ht="14.4" customHeight="1" thickBot="1" x14ac:dyDescent="0.3">
      <c r="B7" s="25"/>
      <c r="C7" s="261" t="str">
        <f>'0-Instructiuni'!C6</f>
        <v>Apel de proiecte nr. PRNV/2023/111/1</v>
      </c>
      <c r="D7" s="264"/>
      <c r="E7" s="264"/>
      <c r="F7" s="264"/>
      <c r="G7" s="264"/>
      <c r="H7" s="264"/>
      <c r="I7" s="264"/>
      <c r="J7" s="265"/>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5"/>
    </row>
    <row r="8" spans="2:61" x14ac:dyDescent="0.3">
      <c r="B8" s="25"/>
      <c r="C8" s="25"/>
      <c r="D8" s="25"/>
      <c r="E8" s="25"/>
      <c r="F8" s="25"/>
      <c r="G8" s="25"/>
      <c r="H8" s="25"/>
      <c r="I8" s="25"/>
      <c r="J8" s="25"/>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5"/>
    </row>
    <row r="9" spans="2:61" ht="15.6" x14ac:dyDescent="0.3">
      <c r="B9" s="25"/>
      <c r="C9" s="28" t="s">
        <v>62</v>
      </c>
      <c r="D9" s="29"/>
      <c r="E9" s="30" t="s">
        <v>63</v>
      </c>
      <c r="F9" s="29"/>
      <c r="G9" s="29"/>
      <c r="H9" s="29"/>
      <c r="I9" s="29"/>
      <c r="J9" s="31"/>
      <c r="K9" s="196">
        <v>1</v>
      </c>
      <c r="L9" s="196">
        <f>K9+1</f>
        <v>2</v>
      </c>
      <c r="M9" s="196">
        <f t="shared" ref="M9:AI9" si="0">L9+1</f>
        <v>3</v>
      </c>
      <c r="N9" s="196">
        <f t="shared" si="0"/>
        <v>4</v>
      </c>
      <c r="O9" s="196">
        <f t="shared" si="0"/>
        <v>5</v>
      </c>
      <c r="P9" s="196">
        <f t="shared" si="0"/>
        <v>6</v>
      </c>
      <c r="Q9" s="196">
        <f t="shared" si="0"/>
        <v>7</v>
      </c>
      <c r="R9" s="196">
        <f t="shared" si="0"/>
        <v>8</v>
      </c>
      <c r="S9" s="196">
        <f t="shared" si="0"/>
        <v>9</v>
      </c>
      <c r="T9" s="196">
        <f t="shared" si="0"/>
        <v>10</v>
      </c>
      <c r="U9" s="196">
        <f t="shared" si="0"/>
        <v>11</v>
      </c>
      <c r="V9" s="196">
        <f t="shared" si="0"/>
        <v>12</v>
      </c>
      <c r="W9" s="196">
        <f t="shared" si="0"/>
        <v>13</v>
      </c>
      <c r="X9" s="196">
        <f t="shared" si="0"/>
        <v>14</v>
      </c>
      <c r="Y9" s="196">
        <f t="shared" si="0"/>
        <v>15</v>
      </c>
      <c r="Z9" s="196">
        <f t="shared" si="0"/>
        <v>16</v>
      </c>
      <c r="AA9" s="196">
        <f t="shared" si="0"/>
        <v>17</v>
      </c>
      <c r="AB9" s="196">
        <f t="shared" si="0"/>
        <v>18</v>
      </c>
      <c r="AC9" s="196">
        <f t="shared" si="0"/>
        <v>19</v>
      </c>
      <c r="AD9" s="196">
        <f t="shared" si="0"/>
        <v>20</v>
      </c>
      <c r="AE9" s="196">
        <f t="shared" si="0"/>
        <v>21</v>
      </c>
      <c r="AF9" s="196">
        <f t="shared" si="0"/>
        <v>22</v>
      </c>
      <c r="AG9" s="196">
        <f t="shared" si="0"/>
        <v>23</v>
      </c>
      <c r="AH9" s="196">
        <f t="shared" si="0"/>
        <v>24</v>
      </c>
      <c r="AI9" s="196">
        <f t="shared" si="0"/>
        <v>25</v>
      </c>
      <c r="AJ9" s="196">
        <f t="shared" ref="AJ9" si="1">AI9+1</f>
        <v>26</v>
      </c>
      <c r="AK9" s="196">
        <f t="shared" ref="AK9" si="2">AJ9+1</f>
        <v>27</v>
      </c>
      <c r="AL9" s="196">
        <f t="shared" ref="AL9" si="3">AK9+1</f>
        <v>28</v>
      </c>
      <c r="AM9" s="196">
        <f t="shared" ref="AM9" si="4">AL9+1</f>
        <v>29</v>
      </c>
      <c r="AN9" s="196">
        <f t="shared" ref="AN9" si="5">AM9+1</f>
        <v>30</v>
      </c>
      <c r="AO9" s="196">
        <f t="shared" ref="AO9" si="6">AN9+1</f>
        <v>31</v>
      </c>
      <c r="AP9" s="196">
        <f t="shared" ref="AP9" si="7">AO9+1</f>
        <v>32</v>
      </c>
      <c r="AQ9" s="196">
        <f t="shared" ref="AQ9" si="8">AP9+1</f>
        <v>33</v>
      </c>
      <c r="AR9" s="196">
        <f t="shared" ref="AR9" si="9">AQ9+1</f>
        <v>34</v>
      </c>
      <c r="AS9" s="196">
        <f t="shared" ref="AS9" si="10">AR9+1</f>
        <v>35</v>
      </c>
      <c r="AT9" s="196">
        <f t="shared" ref="AT9" si="11">AS9+1</f>
        <v>36</v>
      </c>
      <c r="AU9" s="196">
        <f t="shared" ref="AU9" si="12">AT9+1</f>
        <v>37</v>
      </c>
      <c r="AV9" s="196">
        <f t="shared" ref="AV9" si="13">AU9+1</f>
        <v>38</v>
      </c>
      <c r="AW9" s="196">
        <f t="shared" ref="AW9" si="14">AV9+1</f>
        <v>39</v>
      </c>
      <c r="AX9" s="196">
        <f t="shared" ref="AX9" si="15">AW9+1</f>
        <v>40</v>
      </c>
      <c r="AY9" s="196">
        <f t="shared" ref="AY9" si="16">AX9+1</f>
        <v>41</v>
      </c>
      <c r="AZ9" s="196">
        <f t="shared" ref="AZ9" si="17">AY9+1</f>
        <v>42</v>
      </c>
      <c r="BA9" s="196">
        <f t="shared" ref="BA9" si="18">AZ9+1</f>
        <v>43</v>
      </c>
      <c r="BB9" s="196">
        <f t="shared" ref="BB9" si="19">BA9+1</f>
        <v>44</v>
      </c>
      <c r="BC9" s="196">
        <f t="shared" ref="BC9" si="20">BB9+1</f>
        <v>45</v>
      </c>
      <c r="BD9" s="196">
        <f t="shared" ref="BD9" si="21">BC9+1</f>
        <v>46</v>
      </c>
      <c r="BE9" s="196">
        <f t="shared" ref="BE9" si="22">BD9+1</f>
        <v>47</v>
      </c>
      <c r="BF9" s="196">
        <f t="shared" ref="BF9" si="23">BE9+1</f>
        <v>48</v>
      </c>
      <c r="BG9" s="196">
        <f t="shared" ref="BG9" si="24">BF9+1</f>
        <v>49</v>
      </c>
      <c r="BH9" s="196">
        <f t="shared" ref="BH9" si="25">BG9+1</f>
        <v>50</v>
      </c>
      <c r="BI9" s="25"/>
    </row>
    <row r="10" spans="2:61" ht="19.2" customHeight="1" x14ac:dyDescent="0.3">
      <c r="B10" s="25"/>
      <c r="C10" s="25"/>
      <c r="D10" s="25"/>
      <c r="E10" s="25"/>
      <c r="F10" s="25"/>
      <c r="G10" s="25"/>
      <c r="H10" s="25"/>
      <c r="I10" s="25"/>
      <c r="J10" s="25"/>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5"/>
    </row>
    <row r="11" spans="2:61" ht="13.2" x14ac:dyDescent="0.3">
      <c r="C11" s="32"/>
      <c r="D11" s="32"/>
      <c r="E11" s="32"/>
      <c r="F11" s="32"/>
      <c r="G11" s="32"/>
      <c r="H11" s="32"/>
      <c r="I11" s="32"/>
      <c r="J11" s="32"/>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BI11" s="25"/>
    </row>
    <row r="12" spans="2:61" ht="13.2" x14ac:dyDescent="0.3">
      <c r="B12" s="25"/>
      <c r="C12" s="33"/>
      <c r="D12" s="33"/>
      <c r="E12" s="33"/>
      <c r="F12" s="33"/>
      <c r="G12" s="33"/>
      <c r="H12" s="33"/>
      <c r="I12" s="33"/>
      <c r="J12" s="33"/>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BI12" s="25"/>
    </row>
    <row r="13" spans="2:61" ht="15.6" x14ac:dyDescent="0.3">
      <c r="B13" s="25"/>
      <c r="C13" s="165" t="s">
        <v>64</v>
      </c>
      <c r="D13" s="33"/>
      <c r="E13" s="33"/>
      <c r="F13" s="33"/>
      <c r="G13" s="33"/>
      <c r="H13" s="33"/>
      <c r="I13" s="33"/>
      <c r="J13" s="33"/>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BI13" s="25"/>
    </row>
    <row r="14" spans="2:61" ht="13.8" x14ac:dyDescent="0.25">
      <c r="B14" s="25"/>
      <c r="C14" s="6"/>
      <c r="D14" s="5"/>
      <c r="E14" s="167"/>
      <c r="F14" s="5"/>
      <c r="G14" s="5"/>
      <c r="H14" s="5"/>
      <c r="I14" s="5"/>
      <c r="J14" s="5"/>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BI14" s="25"/>
    </row>
    <row r="15" spans="2:61" ht="14.4" x14ac:dyDescent="0.3">
      <c r="B15" s="25"/>
      <c r="C15" s="88" t="s">
        <v>107</v>
      </c>
      <c r="D15" s="5"/>
      <c r="E15" s="167"/>
      <c r="F15" s="5"/>
      <c r="G15" s="5"/>
      <c r="H15" s="300">
        <f>COUNTIF('7-Buget cerere'!T102:X102,"&gt;0")</f>
        <v>0</v>
      </c>
      <c r="I15" s="267"/>
      <c r="J15" s="5"/>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BI15" s="25"/>
    </row>
    <row r="16" spans="2:61" ht="13.8" x14ac:dyDescent="0.25">
      <c r="B16" s="25"/>
      <c r="C16" s="6"/>
      <c r="D16" s="5"/>
      <c r="E16" s="167"/>
      <c r="F16" s="5"/>
      <c r="G16" s="5"/>
      <c r="H16" s="5"/>
      <c r="I16" s="5"/>
      <c r="J16" s="5"/>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BI16" s="25"/>
    </row>
    <row r="17" spans="2:61" ht="13.8" x14ac:dyDescent="0.25">
      <c r="B17" s="25"/>
      <c r="C17" s="88" t="s">
        <v>106</v>
      </c>
      <c r="D17" s="5"/>
      <c r="E17" s="167"/>
      <c r="F17" s="5"/>
      <c r="G17" s="5"/>
      <c r="H17" s="5"/>
      <c r="I17" s="5"/>
      <c r="J17" s="5"/>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BI17" s="25"/>
    </row>
    <row r="18" spans="2:61" ht="41.4" x14ac:dyDescent="0.3">
      <c r="B18" s="25"/>
      <c r="C18" s="34" t="s">
        <v>65</v>
      </c>
      <c r="D18" s="35"/>
      <c r="E18" s="36" t="s">
        <v>66</v>
      </c>
      <c r="F18" s="35"/>
      <c r="G18" s="36" t="s">
        <v>67</v>
      </c>
      <c r="H18" s="36" t="s">
        <v>68</v>
      </c>
      <c r="I18" s="36" t="s">
        <v>528</v>
      </c>
      <c r="J18" s="5"/>
      <c r="K18" s="27"/>
      <c r="L18" s="27"/>
      <c r="M18" s="215"/>
      <c r="N18" s="27"/>
      <c r="O18" s="27"/>
      <c r="P18" s="27"/>
      <c r="Q18" s="27"/>
      <c r="R18" s="27"/>
      <c r="S18" s="27"/>
      <c r="T18" s="27"/>
      <c r="U18" s="27"/>
      <c r="V18" s="27"/>
      <c r="W18" s="27"/>
      <c r="X18" s="27"/>
      <c r="Y18" s="27"/>
      <c r="Z18" s="27"/>
      <c r="AA18" s="27"/>
      <c r="AB18" s="27"/>
      <c r="AC18" s="27"/>
      <c r="AD18" s="27"/>
      <c r="AE18" s="27"/>
      <c r="AF18" s="27"/>
      <c r="AG18" s="27"/>
      <c r="AH18" s="27"/>
      <c r="AI18" s="27"/>
      <c r="AJ18" s="27"/>
      <c r="BI18" s="25"/>
    </row>
    <row r="19" spans="2:61" ht="14.4" x14ac:dyDescent="0.3">
      <c r="B19" s="25"/>
      <c r="C19" s="37" t="s">
        <v>69</v>
      </c>
      <c r="D19" s="35"/>
      <c r="E19" s="38"/>
      <c r="F19" s="35"/>
      <c r="G19" s="39"/>
      <c r="H19" s="97" t="str">
        <f>IFERROR(G19/$G$36*E19,"")</f>
        <v/>
      </c>
      <c r="I19" s="97" t="str">
        <f>IFERROR(G19/E19,"")</f>
        <v/>
      </c>
      <c r="J19" s="5"/>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BI19" s="25"/>
    </row>
    <row r="20" spans="2:61" ht="14.4" x14ac:dyDescent="0.3">
      <c r="B20" s="25"/>
      <c r="C20" s="37" t="s">
        <v>69</v>
      </c>
      <c r="D20" s="35"/>
      <c r="E20" s="40"/>
      <c r="F20" s="35"/>
      <c r="G20" s="41" t="s">
        <v>529</v>
      </c>
      <c r="H20" s="97" t="str">
        <f>IFERROR(G20/$G$36*E20,"")</f>
        <v/>
      </c>
      <c r="I20" s="97" t="str">
        <f t="shared" ref="I20:I35" si="26">IFERROR(G20/E20,"")</f>
        <v/>
      </c>
      <c r="J20" s="5"/>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BI20" s="25"/>
    </row>
    <row r="21" spans="2:61" ht="14.4" x14ac:dyDescent="0.3">
      <c r="B21" s="25"/>
      <c r="C21" s="37" t="s">
        <v>69</v>
      </c>
      <c r="D21" s="35"/>
      <c r="E21" s="40"/>
      <c r="F21" s="35"/>
      <c r="G21" s="41"/>
      <c r="H21" s="97" t="str">
        <f>IFERROR(G21/$G$36*E21,"")</f>
        <v/>
      </c>
      <c r="I21" s="97" t="str">
        <f t="shared" si="26"/>
        <v/>
      </c>
      <c r="J21" s="5"/>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BI21" s="25"/>
    </row>
    <row r="22" spans="2:61" ht="14.4" x14ac:dyDescent="0.3">
      <c r="B22" s="25"/>
      <c r="C22" s="37" t="s">
        <v>69</v>
      </c>
      <c r="D22" s="35"/>
      <c r="E22" s="40"/>
      <c r="F22" s="35"/>
      <c r="G22" s="41"/>
      <c r="H22" s="97" t="str">
        <f t="shared" ref="H22:H27" si="27">IFERROR(G22/$G$36*E22,"")</f>
        <v/>
      </c>
      <c r="I22" s="97" t="str">
        <f t="shared" ref="I22:I27" si="28">IFERROR(G22/E22,"")</f>
        <v/>
      </c>
      <c r="J22" s="5"/>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BI22" s="25"/>
    </row>
    <row r="23" spans="2:61" ht="14.4" x14ac:dyDescent="0.3">
      <c r="B23" s="25"/>
      <c r="C23" s="37" t="s">
        <v>69</v>
      </c>
      <c r="D23" s="35"/>
      <c r="E23" s="40"/>
      <c r="F23" s="35"/>
      <c r="G23" s="41"/>
      <c r="H23" s="97" t="str">
        <f t="shared" si="27"/>
        <v/>
      </c>
      <c r="I23" s="97" t="str">
        <f t="shared" si="28"/>
        <v/>
      </c>
      <c r="J23" s="5"/>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BI23" s="25"/>
    </row>
    <row r="24" spans="2:61" ht="14.4" x14ac:dyDescent="0.3">
      <c r="B24" s="25"/>
      <c r="C24" s="37" t="s">
        <v>69</v>
      </c>
      <c r="D24" s="35"/>
      <c r="E24" s="40"/>
      <c r="F24" s="35"/>
      <c r="G24" s="41"/>
      <c r="H24" s="97" t="str">
        <f t="shared" si="27"/>
        <v/>
      </c>
      <c r="I24" s="97" t="str">
        <f t="shared" si="28"/>
        <v/>
      </c>
      <c r="J24" s="5"/>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BI24" s="25"/>
    </row>
    <row r="25" spans="2:61" ht="14.4" x14ac:dyDescent="0.3">
      <c r="B25" s="25"/>
      <c r="C25" s="37" t="s">
        <v>69</v>
      </c>
      <c r="D25" s="35"/>
      <c r="E25" s="40"/>
      <c r="F25" s="35"/>
      <c r="G25" s="41"/>
      <c r="H25" s="97" t="str">
        <f t="shared" si="27"/>
        <v/>
      </c>
      <c r="I25" s="97" t="str">
        <f t="shared" si="28"/>
        <v/>
      </c>
      <c r="J25" s="5"/>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BI25" s="25"/>
    </row>
    <row r="26" spans="2:61" ht="14.4" x14ac:dyDescent="0.3">
      <c r="B26" s="25"/>
      <c r="C26" s="37" t="s">
        <v>69</v>
      </c>
      <c r="D26" s="35"/>
      <c r="E26" s="40"/>
      <c r="F26" s="35"/>
      <c r="G26" s="41"/>
      <c r="H26" s="97" t="str">
        <f t="shared" si="27"/>
        <v/>
      </c>
      <c r="I26" s="97" t="str">
        <f t="shared" si="28"/>
        <v/>
      </c>
      <c r="J26" s="5"/>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BI26" s="25"/>
    </row>
    <row r="27" spans="2:61" ht="14.4" x14ac:dyDescent="0.3">
      <c r="B27" s="25"/>
      <c r="C27" s="37" t="s">
        <v>69</v>
      </c>
      <c r="D27" s="35"/>
      <c r="E27" s="40"/>
      <c r="F27" s="35"/>
      <c r="G27" s="41"/>
      <c r="H27" s="97" t="str">
        <f t="shared" si="27"/>
        <v/>
      </c>
      <c r="I27" s="97" t="str">
        <f t="shared" si="28"/>
        <v/>
      </c>
      <c r="J27" s="5"/>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BI27" s="25"/>
    </row>
    <row r="28" spans="2:61" ht="14.4" x14ac:dyDescent="0.3">
      <c r="B28" s="25"/>
      <c r="C28" s="37" t="s">
        <v>69</v>
      </c>
      <c r="D28" s="35"/>
      <c r="E28" s="40"/>
      <c r="F28" s="35"/>
      <c r="G28" s="41"/>
      <c r="H28" s="97" t="str">
        <f t="shared" ref="H28:H35" si="29">IFERROR(G28/$G$36*E28,"")</f>
        <v/>
      </c>
      <c r="I28" s="97" t="str">
        <f t="shared" si="26"/>
        <v/>
      </c>
      <c r="J28" s="5"/>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BI28" s="25"/>
    </row>
    <row r="29" spans="2:61" ht="14.4" x14ac:dyDescent="0.3">
      <c r="B29" s="25"/>
      <c r="C29" s="37" t="s">
        <v>69</v>
      </c>
      <c r="D29" s="35"/>
      <c r="E29" s="40"/>
      <c r="F29" s="35"/>
      <c r="G29" s="41"/>
      <c r="H29" s="97" t="str">
        <f t="shared" si="29"/>
        <v/>
      </c>
      <c r="I29" s="97" t="str">
        <f t="shared" si="26"/>
        <v/>
      </c>
      <c r="J29" s="5"/>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BI29" s="25"/>
    </row>
    <row r="30" spans="2:61" ht="14.4" x14ac:dyDescent="0.3">
      <c r="B30" s="25"/>
      <c r="C30" s="37" t="s">
        <v>69</v>
      </c>
      <c r="D30" s="35"/>
      <c r="E30" s="40"/>
      <c r="F30" s="35"/>
      <c r="G30" s="41"/>
      <c r="H30" s="97" t="str">
        <f t="shared" si="29"/>
        <v/>
      </c>
      <c r="I30" s="97" t="str">
        <f t="shared" si="26"/>
        <v/>
      </c>
      <c r="J30" s="5"/>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BI30" s="25"/>
    </row>
    <row r="31" spans="2:61" ht="14.4" x14ac:dyDescent="0.3">
      <c r="B31" s="25"/>
      <c r="C31" s="37" t="s">
        <v>69</v>
      </c>
      <c r="D31" s="35"/>
      <c r="E31" s="40"/>
      <c r="F31" s="35"/>
      <c r="G31" s="41"/>
      <c r="H31" s="97" t="str">
        <f t="shared" si="29"/>
        <v/>
      </c>
      <c r="I31" s="97" t="str">
        <f t="shared" si="26"/>
        <v/>
      </c>
      <c r="J31" s="5"/>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BI31" s="25"/>
    </row>
    <row r="32" spans="2:61" ht="14.4" x14ac:dyDescent="0.3">
      <c r="B32" s="25"/>
      <c r="C32" s="37" t="s">
        <v>69</v>
      </c>
      <c r="D32" s="35"/>
      <c r="E32" s="40"/>
      <c r="F32" s="35"/>
      <c r="G32" s="41"/>
      <c r="H32" s="97" t="str">
        <f t="shared" si="29"/>
        <v/>
      </c>
      <c r="I32" s="97" t="str">
        <f t="shared" si="26"/>
        <v/>
      </c>
      <c r="J32" s="5"/>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BI32" s="25"/>
    </row>
    <row r="33" spans="2:61" ht="14.4" x14ac:dyDescent="0.3">
      <c r="B33" s="25"/>
      <c r="C33" s="37" t="s">
        <v>69</v>
      </c>
      <c r="D33" s="35"/>
      <c r="E33" s="40"/>
      <c r="F33" s="35"/>
      <c r="G33" s="41"/>
      <c r="H33" s="97" t="str">
        <f t="shared" si="29"/>
        <v/>
      </c>
      <c r="I33" s="97" t="str">
        <f t="shared" si="26"/>
        <v/>
      </c>
      <c r="J33" s="5"/>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BI33" s="25"/>
    </row>
    <row r="34" spans="2:61" ht="14.4" x14ac:dyDescent="0.3">
      <c r="B34" s="25"/>
      <c r="C34" s="37" t="s">
        <v>69</v>
      </c>
      <c r="D34" s="35"/>
      <c r="E34" s="40"/>
      <c r="F34" s="35"/>
      <c r="G34" s="41"/>
      <c r="H34" s="97" t="str">
        <f t="shared" si="29"/>
        <v/>
      </c>
      <c r="I34" s="97" t="str">
        <f t="shared" si="26"/>
        <v/>
      </c>
      <c r="J34" s="5"/>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BI34" s="25"/>
    </row>
    <row r="35" spans="2:61" ht="14.4" x14ac:dyDescent="0.3">
      <c r="B35" s="25"/>
      <c r="C35" s="42" t="s">
        <v>69</v>
      </c>
      <c r="D35" s="35"/>
      <c r="E35" s="40"/>
      <c r="F35" s="35"/>
      <c r="G35" s="43"/>
      <c r="H35" s="97" t="str">
        <f t="shared" si="29"/>
        <v/>
      </c>
      <c r="I35" s="268" t="str">
        <f t="shared" si="26"/>
        <v/>
      </c>
      <c r="J35" s="5"/>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BI35" s="25"/>
    </row>
    <row r="36" spans="2:61" ht="14.4" x14ac:dyDescent="0.3">
      <c r="B36" s="25"/>
      <c r="C36" s="44" t="s">
        <v>70</v>
      </c>
      <c r="D36" s="35"/>
      <c r="E36" s="45"/>
      <c r="F36" s="35"/>
      <c r="G36" s="98">
        <f>SUM(G19:G35)</f>
        <v>0</v>
      </c>
      <c r="H36" s="98">
        <f>ROUNDUP(SUM(H19:H35),0)</f>
        <v>0</v>
      </c>
      <c r="I36" s="269">
        <f>SUM(I19:I35)</f>
        <v>0</v>
      </c>
      <c r="J36" s="5"/>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BI36" s="25"/>
    </row>
    <row r="37" spans="2:61" ht="13.2" x14ac:dyDescent="0.3">
      <c r="B37" s="25"/>
      <c r="C37" s="33"/>
      <c r="D37" s="33"/>
      <c r="E37" s="33"/>
      <c r="F37" s="33"/>
      <c r="G37" s="33"/>
      <c r="H37" s="33"/>
      <c r="I37" s="33"/>
      <c r="J37" s="33"/>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BI37" s="25"/>
    </row>
    <row r="38" spans="2:61" ht="13.2" x14ac:dyDescent="0.3">
      <c r="B38" s="25"/>
      <c r="C38" s="33"/>
      <c r="D38" s="33"/>
      <c r="E38" s="33"/>
      <c r="F38" s="33"/>
      <c r="G38" s="33"/>
      <c r="H38" s="33"/>
      <c r="I38" s="33"/>
      <c r="J38" s="33"/>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BI38" s="25"/>
    </row>
    <row r="39" spans="2:61" ht="13.2" x14ac:dyDescent="0.3">
      <c r="C39" s="32"/>
      <c r="D39" s="32"/>
      <c r="E39" s="32"/>
      <c r="F39" s="32"/>
      <c r="G39" s="32"/>
      <c r="H39" s="32"/>
      <c r="I39" s="32"/>
      <c r="J39" s="32"/>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BI39" s="25"/>
    </row>
    <row r="40" spans="2:61" ht="13.2" x14ac:dyDescent="0.3">
      <c r="C40" s="32"/>
      <c r="D40" s="32"/>
      <c r="E40" s="32"/>
      <c r="F40" s="32"/>
      <c r="G40" s="32"/>
      <c r="H40" s="32"/>
      <c r="I40" s="32"/>
      <c r="J40" s="32"/>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BI40" s="25"/>
    </row>
    <row r="41" spans="2:61" ht="13.8" x14ac:dyDescent="0.3">
      <c r="B41" s="25"/>
      <c r="C41" s="46"/>
      <c r="D41" s="46"/>
      <c r="E41" s="46"/>
      <c r="F41" s="33"/>
      <c r="G41" s="33"/>
      <c r="H41" s="33"/>
      <c r="I41" s="33"/>
      <c r="J41" s="4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25"/>
    </row>
    <row r="42" spans="2:61" ht="13.8" x14ac:dyDescent="0.3">
      <c r="B42" s="25"/>
      <c r="C42" s="48" t="s">
        <v>304</v>
      </c>
      <c r="D42" s="46"/>
      <c r="E42" s="46"/>
      <c r="F42" s="33"/>
      <c r="G42" s="33"/>
      <c r="H42" s="33"/>
      <c r="I42" s="33"/>
      <c r="J42" s="46"/>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25"/>
    </row>
    <row r="43" spans="2:61" ht="13.8" x14ac:dyDescent="0.3">
      <c r="B43" s="25"/>
      <c r="C43" s="46"/>
      <c r="D43" s="46"/>
      <c r="E43" s="46"/>
      <c r="F43" s="33"/>
      <c r="G43" s="33"/>
      <c r="H43" s="33"/>
      <c r="I43" s="33"/>
      <c r="J43" s="46"/>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25"/>
    </row>
    <row r="44" spans="2:61" ht="13.8" x14ac:dyDescent="0.3">
      <c r="B44" s="25"/>
      <c r="C44" s="49" t="s">
        <v>305</v>
      </c>
      <c r="D44" s="46"/>
      <c r="E44" s="46"/>
      <c r="F44" s="33"/>
      <c r="G44" s="33"/>
      <c r="H44" s="33"/>
      <c r="I44" s="33"/>
      <c r="J44" s="46"/>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25"/>
    </row>
    <row r="45" spans="2:61" ht="13.8" x14ac:dyDescent="0.3">
      <c r="B45" s="25"/>
      <c r="C45" s="50"/>
      <c r="D45" s="46"/>
      <c r="E45" s="51" t="s">
        <v>71</v>
      </c>
      <c r="F45" s="33"/>
      <c r="G45" s="33"/>
      <c r="H45" s="33"/>
      <c r="I45" s="33"/>
      <c r="J45" s="46"/>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25"/>
    </row>
    <row r="46" spans="2:61" ht="13.8" x14ac:dyDescent="0.3">
      <c r="B46" s="25"/>
      <c r="C46" s="213"/>
      <c r="D46" s="46"/>
      <c r="E46" s="51" t="s">
        <v>71</v>
      </c>
      <c r="F46" s="33"/>
      <c r="G46" s="33"/>
      <c r="H46" s="33"/>
      <c r="I46" s="33"/>
      <c r="J46" s="46"/>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25"/>
    </row>
    <row r="47" spans="2:61" ht="13.8" x14ac:dyDescent="0.3">
      <c r="B47" s="25"/>
      <c r="C47" s="213"/>
      <c r="D47" s="46"/>
      <c r="E47" s="51" t="s">
        <v>71</v>
      </c>
      <c r="F47" s="33"/>
      <c r="G47" s="33"/>
      <c r="H47" s="33"/>
      <c r="I47" s="33"/>
      <c r="J47" s="46"/>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25"/>
    </row>
    <row r="48" spans="2:61" ht="13.8" x14ac:dyDescent="0.3">
      <c r="B48" s="25"/>
      <c r="C48" s="213"/>
      <c r="D48" s="46"/>
      <c r="E48" s="51" t="s">
        <v>71</v>
      </c>
      <c r="F48" s="33"/>
      <c r="G48" s="33"/>
      <c r="H48" s="33"/>
      <c r="I48" s="33"/>
      <c r="J48" s="46"/>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25"/>
    </row>
    <row r="49" spans="2:61" ht="13.8" x14ac:dyDescent="0.3">
      <c r="B49" s="25"/>
      <c r="C49" s="53"/>
      <c r="D49" s="46"/>
      <c r="E49" s="51" t="s">
        <v>71</v>
      </c>
      <c r="F49" s="33"/>
      <c r="G49" s="33"/>
      <c r="H49" s="33"/>
      <c r="I49" s="33"/>
      <c r="J49" s="46"/>
      <c r="K49" s="54"/>
      <c r="L49" s="54"/>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25"/>
    </row>
    <row r="50" spans="2:61" ht="13.8" x14ac:dyDescent="0.3">
      <c r="B50" s="25"/>
      <c r="C50" s="49" t="s">
        <v>306</v>
      </c>
      <c r="D50" s="46"/>
      <c r="E50" s="55" t="s">
        <v>71</v>
      </c>
      <c r="F50" s="33"/>
      <c r="G50" s="33"/>
      <c r="H50" s="33"/>
      <c r="I50" s="33"/>
      <c r="J50" s="46"/>
      <c r="K50" s="99">
        <f>SUM(K45:K49)</f>
        <v>0</v>
      </c>
      <c r="L50" s="99">
        <f t="shared" ref="L50:AI50" si="30">SUM(L45:L49)</f>
        <v>0</v>
      </c>
      <c r="M50" s="99">
        <f t="shared" si="30"/>
        <v>0</v>
      </c>
      <c r="N50" s="99">
        <f t="shared" si="30"/>
        <v>0</v>
      </c>
      <c r="O50" s="99">
        <f t="shared" si="30"/>
        <v>0</v>
      </c>
      <c r="P50" s="99">
        <f t="shared" si="30"/>
        <v>0</v>
      </c>
      <c r="Q50" s="99">
        <f t="shared" si="30"/>
        <v>0</v>
      </c>
      <c r="R50" s="99">
        <f t="shared" si="30"/>
        <v>0</v>
      </c>
      <c r="S50" s="99">
        <f t="shared" si="30"/>
        <v>0</v>
      </c>
      <c r="T50" s="99">
        <f t="shared" si="30"/>
        <v>0</v>
      </c>
      <c r="U50" s="99">
        <f t="shared" si="30"/>
        <v>0</v>
      </c>
      <c r="V50" s="99">
        <f t="shared" si="30"/>
        <v>0</v>
      </c>
      <c r="W50" s="99">
        <f t="shared" si="30"/>
        <v>0</v>
      </c>
      <c r="X50" s="99">
        <f t="shared" si="30"/>
        <v>0</v>
      </c>
      <c r="Y50" s="99">
        <f t="shared" si="30"/>
        <v>0</v>
      </c>
      <c r="Z50" s="99">
        <f t="shared" si="30"/>
        <v>0</v>
      </c>
      <c r="AA50" s="99">
        <f t="shared" si="30"/>
        <v>0</v>
      </c>
      <c r="AB50" s="99">
        <f t="shared" si="30"/>
        <v>0</v>
      </c>
      <c r="AC50" s="99">
        <f t="shared" si="30"/>
        <v>0</v>
      </c>
      <c r="AD50" s="99">
        <f t="shared" si="30"/>
        <v>0</v>
      </c>
      <c r="AE50" s="99">
        <f t="shared" si="30"/>
        <v>0</v>
      </c>
      <c r="AF50" s="99">
        <f t="shared" si="30"/>
        <v>0</v>
      </c>
      <c r="AG50" s="99">
        <f t="shared" si="30"/>
        <v>0</v>
      </c>
      <c r="AH50" s="99">
        <f t="shared" si="30"/>
        <v>0</v>
      </c>
      <c r="AI50" s="99">
        <f t="shared" si="30"/>
        <v>0</v>
      </c>
      <c r="AJ50" s="99">
        <f t="shared" ref="AJ50" si="31">SUM(AJ45:AJ49)</f>
        <v>0</v>
      </c>
      <c r="AK50" s="99">
        <f t="shared" ref="AK50" si="32">SUM(AK45:AK49)</f>
        <v>0</v>
      </c>
      <c r="AL50" s="99">
        <f t="shared" ref="AL50" si="33">SUM(AL45:AL49)</f>
        <v>0</v>
      </c>
      <c r="AM50" s="99">
        <f t="shared" ref="AM50" si="34">SUM(AM45:AM49)</f>
        <v>0</v>
      </c>
      <c r="AN50" s="99">
        <f t="shared" ref="AN50" si="35">SUM(AN45:AN49)</f>
        <v>0</v>
      </c>
      <c r="AO50" s="99">
        <f t="shared" ref="AO50" si="36">SUM(AO45:AO49)</f>
        <v>0</v>
      </c>
      <c r="AP50" s="99">
        <f t="shared" ref="AP50" si="37">SUM(AP45:AP49)</f>
        <v>0</v>
      </c>
      <c r="AQ50" s="99">
        <f t="shared" ref="AQ50" si="38">SUM(AQ45:AQ49)</f>
        <v>0</v>
      </c>
      <c r="AR50" s="99">
        <f t="shared" ref="AR50" si="39">SUM(AR45:AR49)</f>
        <v>0</v>
      </c>
      <c r="AS50" s="99">
        <f t="shared" ref="AS50" si="40">SUM(AS45:AS49)</f>
        <v>0</v>
      </c>
      <c r="AT50" s="99">
        <f t="shared" ref="AT50" si="41">SUM(AT45:AT49)</f>
        <v>0</v>
      </c>
      <c r="AU50" s="99">
        <f t="shared" ref="AU50" si="42">SUM(AU45:AU49)</f>
        <v>0</v>
      </c>
      <c r="AV50" s="99">
        <f t="shared" ref="AV50" si="43">SUM(AV45:AV49)</f>
        <v>0</v>
      </c>
      <c r="AW50" s="99">
        <f t="shared" ref="AW50" si="44">SUM(AW45:AW49)</f>
        <v>0</v>
      </c>
      <c r="AX50" s="99">
        <f t="shared" ref="AX50" si="45">SUM(AX45:AX49)</f>
        <v>0</v>
      </c>
      <c r="AY50" s="99">
        <f t="shared" ref="AY50" si="46">SUM(AY45:AY49)</f>
        <v>0</v>
      </c>
      <c r="AZ50" s="99">
        <f t="shared" ref="AZ50" si="47">SUM(AZ45:AZ49)</f>
        <v>0</v>
      </c>
      <c r="BA50" s="99">
        <f t="shared" ref="BA50" si="48">SUM(BA45:BA49)</f>
        <v>0</v>
      </c>
      <c r="BB50" s="99">
        <f t="shared" ref="BB50" si="49">SUM(BB45:BB49)</f>
        <v>0</v>
      </c>
      <c r="BC50" s="99">
        <f t="shared" ref="BC50" si="50">SUM(BC45:BC49)</f>
        <v>0</v>
      </c>
      <c r="BD50" s="99">
        <f t="shared" ref="BD50" si="51">SUM(BD45:BD49)</f>
        <v>0</v>
      </c>
      <c r="BE50" s="99">
        <f t="shared" ref="BE50" si="52">SUM(BE45:BE49)</f>
        <v>0</v>
      </c>
      <c r="BF50" s="99">
        <f t="shared" ref="BF50" si="53">SUM(BF45:BF49)</f>
        <v>0</v>
      </c>
      <c r="BG50" s="99">
        <f t="shared" ref="BG50" si="54">SUM(BG45:BG49)</f>
        <v>0</v>
      </c>
      <c r="BH50" s="99">
        <f t="shared" ref="BH50" si="55">SUM(BH45:BH49)</f>
        <v>0</v>
      </c>
      <c r="BI50" s="25"/>
    </row>
    <row r="51" spans="2:61" ht="13.8" x14ac:dyDescent="0.3">
      <c r="B51" s="25"/>
      <c r="C51" s="46"/>
      <c r="D51" s="46"/>
      <c r="E51" s="46"/>
      <c r="F51" s="33"/>
      <c r="G51" s="33"/>
      <c r="H51" s="33"/>
      <c r="I51" s="33"/>
      <c r="J51" s="4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25"/>
    </row>
    <row r="52" spans="2:61" ht="13.8" x14ac:dyDescent="0.3">
      <c r="B52" s="25"/>
      <c r="C52" s="49" t="s">
        <v>307</v>
      </c>
      <c r="D52" s="46"/>
      <c r="E52" s="46"/>
      <c r="F52" s="33"/>
      <c r="G52" s="33"/>
      <c r="H52" s="33"/>
      <c r="I52" s="33"/>
      <c r="J52" s="46"/>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25"/>
    </row>
    <row r="53" spans="2:61" ht="13.8" x14ac:dyDescent="0.3">
      <c r="B53" s="25"/>
      <c r="C53" s="50" t="s">
        <v>72</v>
      </c>
      <c r="D53" s="46"/>
      <c r="E53" s="51" t="s">
        <v>71</v>
      </c>
      <c r="F53" s="33"/>
      <c r="G53" s="33"/>
      <c r="H53" s="33"/>
      <c r="I53" s="33"/>
      <c r="J53" s="46"/>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25"/>
    </row>
    <row r="54" spans="2:61" ht="13.8" x14ac:dyDescent="0.3">
      <c r="B54" s="25"/>
      <c r="C54" s="50" t="s">
        <v>73</v>
      </c>
      <c r="D54" s="46"/>
      <c r="E54" s="51" t="s">
        <v>71</v>
      </c>
      <c r="F54" s="33"/>
      <c r="G54" s="33"/>
      <c r="H54" s="33"/>
      <c r="I54" s="33"/>
      <c r="J54" s="46"/>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25"/>
    </row>
    <row r="55" spans="2:61" ht="13.8" x14ac:dyDescent="0.3">
      <c r="B55" s="25"/>
      <c r="C55" s="50" t="s">
        <v>74</v>
      </c>
      <c r="D55" s="46"/>
      <c r="E55" s="51" t="s">
        <v>71</v>
      </c>
      <c r="F55" s="33"/>
      <c r="G55" s="33"/>
      <c r="H55" s="33"/>
      <c r="I55" s="33"/>
      <c r="J55" s="46"/>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25"/>
    </row>
    <row r="56" spans="2:61" ht="13.8" x14ac:dyDescent="0.3">
      <c r="B56" s="25"/>
      <c r="C56" s="50" t="s">
        <v>75</v>
      </c>
      <c r="D56" s="46"/>
      <c r="E56" s="51" t="s">
        <v>71</v>
      </c>
      <c r="F56" s="33"/>
      <c r="G56" s="33"/>
      <c r="H56" s="33"/>
      <c r="I56" s="33"/>
      <c r="J56" s="46"/>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25"/>
    </row>
    <row r="57" spans="2:61" ht="13.8" x14ac:dyDescent="0.3">
      <c r="B57" s="25"/>
      <c r="C57" s="50" t="s">
        <v>309</v>
      </c>
      <c r="D57" s="46"/>
      <c r="E57" s="51" t="s">
        <v>71</v>
      </c>
      <c r="F57" s="33"/>
      <c r="G57" s="33"/>
      <c r="H57" s="33"/>
      <c r="I57" s="33"/>
      <c r="J57" s="46"/>
      <c r="K57" s="299">
        <f>SUM(K58:K59)</f>
        <v>0</v>
      </c>
      <c r="L57" s="299">
        <f t="shared" ref="L57:AI57" si="56">SUM(L58:L59)</f>
        <v>0</v>
      </c>
      <c r="M57" s="299">
        <f t="shared" si="56"/>
        <v>0</v>
      </c>
      <c r="N57" s="299">
        <f t="shared" ref="N57:AB57" si="57">SUM(N58:N59)</f>
        <v>0</v>
      </c>
      <c r="O57" s="299">
        <f t="shared" si="57"/>
        <v>0</v>
      </c>
      <c r="P57" s="299">
        <f t="shared" si="57"/>
        <v>0</v>
      </c>
      <c r="Q57" s="299">
        <f t="shared" si="57"/>
        <v>0</v>
      </c>
      <c r="R57" s="299">
        <f t="shared" si="57"/>
        <v>0</v>
      </c>
      <c r="S57" s="299">
        <f t="shared" si="57"/>
        <v>0</v>
      </c>
      <c r="T57" s="299">
        <f t="shared" si="57"/>
        <v>0</v>
      </c>
      <c r="U57" s="299">
        <f t="shared" si="57"/>
        <v>0</v>
      </c>
      <c r="V57" s="299">
        <f t="shared" si="57"/>
        <v>0</v>
      </c>
      <c r="W57" s="299">
        <f t="shared" si="57"/>
        <v>0</v>
      </c>
      <c r="X57" s="299">
        <f t="shared" si="57"/>
        <v>0</v>
      </c>
      <c r="Y57" s="299">
        <f t="shared" si="57"/>
        <v>0</v>
      </c>
      <c r="Z57" s="299">
        <f t="shared" si="57"/>
        <v>0</v>
      </c>
      <c r="AA57" s="299">
        <f t="shared" si="57"/>
        <v>0</v>
      </c>
      <c r="AB57" s="299">
        <f t="shared" si="57"/>
        <v>0</v>
      </c>
      <c r="AC57" s="299">
        <f t="shared" si="56"/>
        <v>0</v>
      </c>
      <c r="AD57" s="299">
        <f t="shared" si="56"/>
        <v>0</v>
      </c>
      <c r="AE57" s="299">
        <f t="shared" si="56"/>
        <v>0</v>
      </c>
      <c r="AF57" s="299">
        <f t="shared" si="56"/>
        <v>0</v>
      </c>
      <c r="AG57" s="299">
        <f t="shared" si="56"/>
        <v>0</v>
      </c>
      <c r="AH57" s="299">
        <f t="shared" si="56"/>
        <v>0</v>
      </c>
      <c r="AI57" s="299">
        <f t="shared" si="56"/>
        <v>0</v>
      </c>
      <c r="AJ57" s="299">
        <f t="shared" ref="AJ57:BH57" si="58">SUM(AJ58:AJ59)</f>
        <v>0</v>
      </c>
      <c r="AK57" s="299">
        <f t="shared" si="58"/>
        <v>0</v>
      </c>
      <c r="AL57" s="299">
        <f t="shared" si="58"/>
        <v>0</v>
      </c>
      <c r="AM57" s="299">
        <f t="shared" si="58"/>
        <v>0</v>
      </c>
      <c r="AN57" s="299">
        <f t="shared" si="58"/>
        <v>0</v>
      </c>
      <c r="AO57" s="299">
        <f t="shared" si="58"/>
        <v>0</v>
      </c>
      <c r="AP57" s="299">
        <f t="shared" si="58"/>
        <v>0</v>
      </c>
      <c r="AQ57" s="299">
        <f t="shared" si="58"/>
        <v>0</v>
      </c>
      <c r="AR57" s="299">
        <f t="shared" si="58"/>
        <v>0</v>
      </c>
      <c r="AS57" s="299">
        <f t="shared" si="58"/>
        <v>0</v>
      </c>
      <c r="AT57" s="299">
        <f t="shared" si="58"/>
        <v>0</v>
      </c>
      <c r="AU57" s="299">
        <f t="shared" si="58"/>
        <v>0</v>
      </c>
      <c r="AV57" s="299">
        <f t="shared" si="58"/>
        <v>0</v>
      </c>
      <c r="AW57" s="299">
        <f t="shared" si="58"/>
        <v>0</v>
      </c>
      <c r="AX57" s="299">
        <f t="shared" si="58"/>
        <v>0</v>
      </c>
      <c r="AY57" s="299">
        <f t="shared" si="58"/>
        <v>0</v>
      </c>
      <c r="AZ57" s="299">
        <f t="shared" si="58"/>
        <v>0</v>
      </c>
      <c r="BA57" s="299">
        <f t="shared" si="58"/>
        <v>0</v>
      </c>
      <c r="BB57" s="299">
        <f t="shared" si="58"/>
        <v>0</v>
      </c>
      <c r="BC57" s="299">
        <f t="shared" si="58"/>
        <v>0</v>
      </c>
      <c r="BD57" s="299">
        <f t="shared" si="58"/>
        <v>0</v>
      </c>
      <c r="BE57" s="299">
        <f t="shared" si="58"/>
        <v>0</v>
      </c>
      <c r="BF57" s="299">
        <f t="shared" si="58"/>
        <v>0</v>
      </c>
      <c r="BG57" s="299">
        <f t="shared" si="58"/>
        <v>0</v>
      </c>
      <c r="BH57" s="299">
        <f t="shared" si="58"/>
        <v>0</v>
      </c>
      <c r="BI57" s="25"/>
    </row>
    <row r="58" spans="2:61" ht="13.8" x14ac:dyDescent="0.3">
      <c r="B58" s="25"/>
      <c r="C58" s="57" t="s">
        <v>76</v>
      </c>
      <c r="D58" s="46"/>
      <c r="E58" s="51" t="s">
        <v>71</v>
      </c>
      <c r="F58" s="33"/>
      <c r="G58" s="33"/>
      <c r="H58" s="33"/>
      <c r="I58" s="33"/>
      <c r="J58" s="46"/>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25"/>
    </row>
    <row r="59" spans="2:61" ht="13.8" x14ac:dyDescent="0.3">
      <c r="B59" s="25"/>
      <c r="C59" s="57" t="s">
        <v>76</v>
      </c>
      <c r="D59" s="46"/>
      <c r="E59" s="51" t="s">
        <v>71</v>
      </c>
      <c r="F59" s="33"/>
      <c r="G59" s="33"/>
      <c r="H59" s="33"/>
      <c r="I59" s="33"/>
      <c r="J59" s="46"/>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25"/>
    </row>
    <row r="60" spans="2:61" ht="13.8" x14ac:dyDescent="0.3">
      <c r="B60" s="25"/>
      <c r="C60" s="49" t="s">
        <v>308</v>
      </c>
      <c r="D60" s="46"/>
      <c r="E60" s="55" t="s">
        <v>71</v>
      </c>
      <c r="F60" s="33"/>
      <c r="G60" s="33"/>
      <c r="H60" s="33"/>
      <c r="I60" s="33"/>
      <c r="J60" s="46"/>
      <c r="K60" s="99">
        <f>SUM(K53:K59)</f>
        <v>0</v>
      </c>
      <c r="L60" s="99">
        <f t="shared" ref="L60:AI60" si="59">SUM(L53:L57)</f>
        <v>0</v>
      </c>
      <c r="M60" s="99">
        <f t="shared" si="59"/>
        <v>0</v>
      </c>
      <c r="N60" s="99">
        <f t="shared" si="59"/>
        <v>0</v>
      </c>
      <c r="O60" s="99">
        <f t="shared" si="59"/>
        <v>0</v>
      </c>
      <c r="P60" s="99">
        <f t="shared" si="59"/>
        <v>0</v>
      </c>
      <c r="Q60" s="99">
        <f t="shared" si="59"/>
        <v>0</v>
      </c>
      <c r="R60" s="99">
        <f t="shared" si="59"/>
        <v>0</v>
      </c>
      <c r="S60" s="99">
        <f t="shared" si="59"/>
        <v>0</v>
      </c>
      <c r="T60" s="99">
        <f t="shared" si="59"/>
        <v>0</v>
      </c>
      <c r="U60" s="99">
        <f t="shared" si="59"/>
        <v>0</v>
      </c>
      <c r="V60" s="99">
        <f t="shared" si="59"/>
        <v>0</v>
      </c>
      <c r="W60" s="99">
        <f t="shared" si="59"/>
        <v>0</v>
      </c>
      <c r="X60" s="99">
        <f t="shared" si="59"/>
        <v>0</v>
      </c>
      <c r="Y60" s="99">
        <f t="shared" si="59"/>
        <v>0</v>
      </c>
      <c r="Z60" s="99">
        <f t="shared" si="59"/>
        <v>0</v>
      </c>
      <c r="AA60" s="99">
        <f t="shared" si="59"/>
        <v>0</v>
      </c>
      <c r="AB60" s="99">
        <f t="shared" si="59"/>
        <v>0</v>
      </c>
      <c r="AC60" s="99">
        <f t="shared" si="59"/>
        <v>0</v>
      </c>
      <c r="AD60" s="99">
        <f t="shared" si="59"/>
        <v>0</v>
      </c>
      <c r="AE60" s="99">
        <f t="shared" si="59"/>
        <v>0</v>
      </c>
      <c r="AF60" s="99">
        <f t="shared" si="59"/>
        <v>0</v>
      </c>
      <c r="AG60" s="99">
        <f t="shared" si="59"/>
        <v>0</v>
      </c>
      <c r="AH60" s="99">
        <f t="shared" si="59"/>
        <v>0</v>
      </c>
      <c r="AI60" s="99">
        <f t="shared" si="59"/>
        <v>0</v>
      </c>
      <c r="AJ60" s="99">
        <f t="shared" ref="AJ60:BH60" si="60">SUM(AJ53:AJ57)</f>
        <v>0</v>
      </c>
      <c r="AK60" s="99">
        <f t="shared" si="60"/>
        <v>0</v>
      </c>
      <c r="AL60" s="99">
        <f t="shared" si="60"/>
        <v>0</v>
      </c>
      <c r="AM60" s="99">
        <f t="shared" si="60"/>
        <v>0</v>
      </c>
      <c r="AN60" s="99">
        <f t="shared" si="60"/>
        <v>0</v>
      </c>
      <c r="AO60" s="99">
        <f t="shared" si="60"/>
        <v>0</v>
      </c>
      <c r="AP60" s="99">
        <f t="shared" si="60"/>
        <v>0</v>
      </c>
      <c r="AQ60" s="99">
        <f t="shared" si="60"/>
        <v>0</v>
      </c>
      <c r="AR60" s="99">
        <f t="shared" si="60"/>
        <v>0</v>
      </c>
      <c r="AS60" s="99">
        <f t="shared" si="60"/>
        <v>0</v>
      </c>
      <c r="AT60" s="99">
        <f t="shared" si="60"/>
        <v>0</v>
      </c>
      <c r="AU60" s="99">
        <f t="shared" si="60"/>
        <v>0</v>
      </c>
      <c r="AV60" s="99">
        <f t="shared" si="60"/>
        <v>0</v>
      </c>
      <c r="AW60" s="99">
        <f t="shared" si="60"/>
        <v>0</v>
      </c>
      <c r="AX60" s="99">
        <f t="shared" si="60"/>
        <v>0</v>
      </c>
      <c r="AY60" s="99">
        <f t="shared" si="60"/>
        <v>0</v>
      </c>
      <c r="AZ60" s="99">
        <f t="shared" si="60"/>
        <v>0</v>
      </c>
      <c r="BA60" s="99">
        <f t="shared" si="60"/>
        <v>0</v>
      </c>
      <c r="BB60" s="99">
        <f t="shared" si="60"/>
        <v>0</v>
      </c>
      <c r="BC60" s="99">
        <f t="shared" si="60"/>
        <v>0</v>
      </c>
      <c r="BD60" s="99">
        <f t="shared" si="60"/>
        <v>0</v>
      </c>
      <c r="BE60" s="99">
        <f t="shared" si="60"/>
        <v>0</v>
      </c>
      <c r="BF60" s="99">
        <f t="shared" si="60"/>
        <v>0</v>
      </c>
      <c r="BG60" s="99">
        <f t="shared" si="60"/>
        <v>0</v>
      </c>
      <c r="BH60" s="99">
        <f t="shared" si="60"/>
        <v>0</v>
      </c>
      <c r="BI60" s="25"/>
    </row>
    <row r="61" spans="2:61" ht="13.8" x14ac:dyDescent="0.3">
      <c r="B61" s="25"/>
      <c r="C61" s="46"/>
      <c r="D61" s="46"/>
      <c r="E61" s="46"/>
      <c r="F61" s="33"/>
      <c r="G61" s="33"/>
      <c r="H61" s="33"/>
      <c r="I61" s="33"/>
      <c r="J61" s="46"/>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25"/>
    </row>
    <row r="62" spans="2:61" x14ac:dyDescent="0.3">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BI62" s="25"/>
    </row>
    <row r="63" spans="2:61" ht="13.8" x14ac:dyDescent="0.3">
      <c r="B63" s="25"/>
      <c r="C63" s="46"/>
      <c r="D63" s="46"/>
      <c r="E63" s="46"/>
      <c r="F63" s="33"/>
      <c r="G63" s="33"/>
      <c r="H63" s="33"/>
      <c r="I63" s="33"/>
      <c r="J63" s="46"/>
      <c r="K63" s="56"/>
      <c r="L63" s="56"/>
      <c r="M63" s="56"/>
      <c r="N63" s="56"/>
      <c r="O63" s="56"/>
      <c r="P63" s="56"/>
      <c r="Q63" s="56"/>
      <c r="R63" s="56"/>
      <c r="S63" s="56"/>
      <c r="T63" s="56"/>
      <c r="U63" s="56"/>
      <c r="V63" s="56"/>
      <c r="W63" s="56"/>
      <c r="X63" s="56"/>
      <c r="Y63" s="56"/>
      <c r="Z63" s="56"/>
      <c r="AA63" s="56"/>
      <c r="AB63" s="56"/>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25"/>
    </row>
    <row r="64" spans="2:61" ht="13.8" x14ac:dyDescent="0.3">
      <c r="B64" s="25"/>
      <c r="C64" s="48" t="s">
        <v>77</v>
      </c>
      <c r="D64" s="46"/>
      <c r="E64" s="46"/>
      <c r="F64" s="33"/>
      <c r="G64" s="33"/>
      <c r="H64" s="33"/>
      <c r="I64" s="33"/>
      <c r="J64" s="46"/>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25"/>
    </row>
    <row r="65" spans="1:113" ht="13.8" x14ac:dyDescent="0.3">
      <c r="B65" s="25"/>
      <c r="C65" s="46"/>
      <c r="D65" s="46"/>
      <c r="E65" s="46"/>
      <c r="F65" s="33"/>
      <c r="G65" s="33"/>
      <c r="H65" s="33"/>
      <c r="I65" s="33"/>
      <c r="J65" s="46"/>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25"/>
    </row>
    <row r="66" spans="1:113" ht="13.8" x14ac:dyDescent="0.3">
      <c r="B66" s="25"/>
      <c r="C66" s="197" t="s">
        <v>311</v>
      </c>
      <c r="D66" s="46"/>
      <c r="E66" s="46"/>
      <c r="F66" s="33"/>
      <c r="G66" s="33"/>
      <c r="H66" s="33"/>
      <c r="I66" s="33"/>
      <c r="J66" s="46"/>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25"/>
    </row>
    <row r="67" spans="1:113" ht="15" customHeight="1" x14ac:dyDescent="0.3">
      <c r="B67" s="25"/>
      <c r="C67" s="58" t="s">
        <v>119</v>
      </c>
      <c r="D67" s="46"/>
      <c r="E67" s="51" t="s">
        <v>71</v>
      </c>
      <c r="F67" s="33"/>
      <c r="G67" s="33"/>
      <c r="H67" s="33"/>
      <c r="I67" s="33"/>
      <c r="J67" s="46"/>
      <c r="K67" s="100" t="str">
        <f>IF(K9&lt;=($H$15+$H$36),K50,"")</f>
        <v/>
      </c>
      <c r="L67" s="100" t="str">
        <f t="shared" ref="L67:BH67" si="61">IF(L9&lt;=($H$15+$H$36),L50,"")</f>
        <v/>
      </c>
      <c r="M67" s="100" t="str">
        <f t="shared" si="61"/>
        <v/>
      </c>
      <c r="N67" s="100" t="str">
        <f t="shared" si="61"/>
        <v/>
      </c>
      <c r="O67" s="100" t="str">
        <f t="shared" si="61"/>
        <v/>
      </c>
      <c r="P67" s="100" t="str">
        <f t="shared" si="61"/>
        <v/>
      </c>
      <c r="Q67" s="100" t="str">
        <f t="shared" si="61"/>
        <v/>
      </c>
      <c r="R67" s="100" t="str">
        <f t="shared" si="61"/>
        <v/>
      </c>
      <c r="S67" s="100" t="str">
        <f t="shared" si="61"/>
        <v/>
      </c>
      <c r="T67" s="100" t="str">
        <f t="shared" si="61"/>
        <v/>
      </c>
      <c r="U67" s="100" t="str">
        <f t="shared" si="61"/>
        <v/>
      </c>
      <c r="V67" s="100" t="str">
        <f t="shared" si="61"/>
        <v/>
      </c>
      <c r="W67" s="100" t="str">
        <f t="shared" si="61"/>
        <v/>
      </c>
      <c r="X67" s="100" t="str">
        <f t="shared" si="61"/>
        <v/>
      </c>
      <c r="Y67" s="100" t="str">
        <f t="shared" si="61"/>
        <v/>
      </c>
      <c r="Z67" s="100" t="str">
        <f t="shared" si="61"/>
        <v/>
      </c>
      <c r="AA67" s="100" t="str">
        <f t="shared" si="61"/>
        <v/>
      </c>
      <c r="AB67" s="100" t="str">
        <f t="shared" si="61"/>
        <v/>
      </c>
      <c r="AC67" s="100" t="str">
        <f t="shared" si="61"/>
        <v/>
      </c>
      <c r="AD67" s="100" t="str">
        <f t="shared" si="61"/>
        <v/>
      </c>
      <c r="AE67" s="100" t="str">
        <f t="shared" si="61"/>
        <v/>
      </c>
      <c r="AF67" s="100" t="str">
        <f t="shared" si="61"/>
        <v/>
      </c>
      <c r="AG67" s="100" t="str">
        <f t="shared" si="61"/>
        <v/>
      </c>
      <c r="AH67" s="100" t="str">
        <f t="shared" si="61"/>
        <v/>
      </c>
      <c r="AI67" s="100" t="str">
        <f t="shared" si="61"/>
        <v/>
      </c>
      <c r="AJ67" s="100" t="str">
        <f t="shared" si="61"/>
        <v/>
      </c>
      <c r="AK67" s="100" t="str">
        <f t="shared" si="61"/>
        <v/>
      </c>
      <c r="AL67" s="100" t="str">
        <f t="shared" si="61"/>
        <v/>
      </c>
      <c r="AM67" s="100" t="str">
        <f t="shared" si="61"/>
        <v/>
      </c>
      <c r="AN67" s="100" t="str">
        <f t="shared" si="61"/>
        <v/>
      </c>
      <c r="AO67" s="100" t="str">
        <f t="shared" si="61"/>
        <v/>
      </c>
      <c r="AP67" s="100" t="str">
        <f t="shared" si="61"/>
        <v/>
      </c>
      <c r="AQ67" s="100" t="str">
        <f t="shared" si="61"/>
        <v/>
      </c>
      <c r="AR67" s="100" t="str">
        <f t="shared" si="61"/>
        <v/>
      </c>
      <c r="AS67" s="100" t="str">
        <f t="shared" si="61"/>
        <v/>
      </c>
      <c r="AT67" s="100" t="str">
        <f t="shared" si="61"/>
        <v/>
      </c>
      <c r="AU67" s="100" t="str">
        <f t="shared" si="61"/>
        <v/>
      </c>
      <c r="AV67" s="100" t="str">
        <f t="shared" si="61"/>
        <v/>
      </c>
      <c r="AW67" s="100" t="str">
        <f t="shared" si="61"/>
        <v/>
      </c>
      <c r="AX67" s="100" t="str">
        <f t="shared" si="61"/>
        <v/>
      </c>
      <c r="AY67" s="100" t="str">
        <f t="shared" si="61"/>
        <v/>
      </c>
      <c r="AZ67" s="100" t="str">
        <f t="shared" si="61"/>
        <v/>
      </c>
      <c r="BA67" s="100" t="str">
        <f t="shared" si="61"/>
        <v/>
      </c>
      <c r="BB67" s="100" t="str">
        <f t="shared" si="61"/>
        <v/>
      </c>
      <c r="BC67" s="100" t="str">
        <f t="shared" si="61"/>
        <v/>
      </c>
      <c r="BD67" s="100" t="str">
        <f t="shared" si="61"/>
        <v/>
      </c>
      <c r="BE67" s="100" t="str">
        <f t="shared" si="61"/>
        <v/>
      </c>
      <c r="BF67" s="100" t="str">
        <f t="shared" si="61"/>
        <v/>
      </c>
      <c r="BG67" s="100" t="str">
        <f t="shared" si="61"/>
        <v/>
      </c>
      <c r="BH67" s="100" t="str">
        <f t="shared" si="61"/>
        <v/>
      </c>
      <c r="BI67" s="25"/>
    </row>
    <row r="68" spans="1:113" ht="16.95" customHeight="1" x14ac:dyDescent="0.3">
      <c r="B68" s="25"/>
      <c r="C68" s="58" t="s">
        <v>120</v>
      </c>
      <c r="D68" s="46"/>
      <c r="E68" s="51" t="s">
        <v>71</v>
      </c>
      <c r="F68" s="33"/>
      <c r="G68" s="33"/>
      <c r="H68" s="33"/>
      <c r="I68" s="33"/>
      <c r="J68" s="46"/>
      <c r="K68" s="100" t="str">
        <f>IF(K9&lt;=($H$15+$H$36),K60,"")</f>
        <v/>
      </c>
      <c r="L68" s="100" t="str">
        <f t="shared" ref="L68:BH68" si="62">IF(L9&lt;=($H$15+$H$36),L60,"")</f>
        <v/>
      </c>
      <c r="M68" s="100" t="str">
        <f t="shared" si="62"/>
        <v/>
      </c>
      <c r="N68" s="100" t="str">
        <f t="shared" si="62"/>
        <v/>
      </c>
      <c r="O68" s="100" t="str">
        <f t="shared" si="62"/>
        <v/>
      </c>
      <c r="P68" s="100" t="str">
        <f t="shared" si="62"/>
        <v/>
      </c>
      <c r="Q68" s="100" t="str">
        <f t="shared" si="62"/>
        <v/>
      </c>
      <c r="R68" s="100" t="str">
        <f t="shared" si="62"/>
        <v/>
      </c>
      <c r="S68" s="100" t="str">
        <f t="shared" si="62"/>
        <v/>
      </c>
      <c r="T68" s="100" t="str">
        <f t="shared" si="62"/>
        <v/>
      </c>
      <c r="U68" s="100" t="str">
        <f t="shared" si="62"/>
        <v/>
      </c>
      <c r="V68" s="100" t="str">
        <f t="shared" si="62"/>
        <v/>
      </c>
      <c r="W68" s="100" t="str">
        <f t="shared" si="62"/>
        <v/>
      </c>
      <c r="X68" s="100" t="str">
        <f t="shared" si="62"/>
        <v/>
      </c>
      <c r="Y68" s="100" t="str">
        <f t="shared" si="62"/>
        <v/>
      </c>
      <c r="Z68" s="100" t="str">
        <f t="shared" si="62"/>
        <v/>
      </c>
      <c r="AA68" s="100" t="str">
        <f t="shared" si="62"/>
        <v/>
      </c>
      <c r="AB68" s="100" t="str">
        <f t="shared" si="62"/>
        <v/>
      </c>
      <c r="AC68" s="100" t="str">
        <f t="shared" si="62"/>
        <v/>
      </c>
      <c r="AD68" s="100" t="str">
        <f t="shared" si="62"/>
        <v/>
      </c>
      <c r="AE68" s="100" t="str">
        <f t="shared" si="62"/>
        <v/>
      </c>
      <c r="AF68" s="100" t="str">
        <f t="shared" si="62"/>
        <v/>
      </c>
      <c r="AG68" s="100" t="str">
        <f t="shared" si="62"/>
        <v/>
      </c>
      <c r="AH68" s="100" t="str">
        <f t="shared" si="62"/>
        <v/>
      </c>
      <c r="AI68" s="100" t="str">
        <f t="shared" si="62"/>
        <v/>
      </c>
      <c r="AJ68" s="100" t="str">
        <f t="shared" si="62"/>
        <v/>
      </c>
      <c r="AK68" s="100" t="str">
        <f t="shared" si="62"/>
        <v/>
      </c>
      <c r="AL68" s="100" t="str">
        <f t="shared" si="62"/>
        <v/>
      </c>
      <c r="AM68" s="100" t="str">
        <f t="shared" si="62"/>
        <v/>
      </c>
      <c r="AN68" s="100" t="str">
        <f t="shared" si="62"/>
        <v/>
      </c>
      <c r="AO68" s="100" t="str">
        <f t="shared" si="62"/>
        <v/>
      </c>
      <c r="AP68" s="100" t="str">
        <f t="shared" si="62"/>
        <v/>
      </c>
      <c r="AQ68" s="100" t="str">
        <f t="shared" si="62"/>
        <v/>
      </c>
      <c r="AR68" s="100" t="str">
        <f t="shared" si="62"/>
        <v/>
      </c>
      <c r="AS68" s="100" t="str">
        <f t="shared" si="62"/>
        <v/>
      </c>
      <c r="AT68" s="100" t="str">
        <f t="shared" si="62"/>
        <v/>
      </c>
      <c r="AU68" s="100" t="str">
        <f t="shared" si="62"/>
        <v/>
      </c>
      <c r="AV68" s="100" t="str">
        <f t="shared" si="62"/>
        <v/>
      </c>
      <c r="AW68" s="100" t="str">
        <f t="shared" si="62"/>
        <v/>
      </c>
      <c r="AX68" s="100" t="str">
        <f t="shared" si="62"/>
        <v/>
      </c>
      <c r="AY68" s="100" t="str">
        <f t="shared" si="62"/>
        <v/>
      </c>
      <c r="AZ68" s="100" t="str">
        <f t="shared" si="62"/>
        <v/>
      </c>
      <c r="BA68" s="100" t="str">
        <f t="shared" si="62"/>
        <v/>
      </c>
      <c r="BB68" s="100" t="str">
        <f t="shared" si="62"/>
        <v/>
      </c>
      <c r="BC68" s="100" t="str">
        <f t="shared" si="62"/>
        <v/>
      </c>
      <c r="BD68" s="100" t="str">
        <f t="shared" si="62"/>
        <v/>
      </c>
      <c r="BE68" s="100" t="str">
        <f t="shared" si="62"/>
        <v/>
      </c>
      <c r="BF68" s="100" t="str">
        <f t="shared" si="62"/>
        <v/>
      </c>
      <c r="BG68" s="100" t="str">
        <f t="shared" si="62"/>
        <v/>
      </c>
      <c r="BH68" s="100" t="str">
        <f t="shared" si="62"/>
        <v/>
      </c>
      <c r="BI68" s="25"/>
    </row>
    <row r="69" spans="1:113" ht="16.2" customHeight="1" x14ac:dyDescent="0.3">
      <c r="B69" s="25"/>
      <c r="C69" s="55" t="s">
        <v>312</v>
      </c>
      <c r="D69" s="46"/>
      <c r="E69" s="87" t="s">
        <v>71</v>
      </c>
      <c r="F69" s="33"/>
      <c r="G69" s="33"/>
      <c r="H69" s="33"/>
      <c r="I69" s="33"/>
      <c r="J69" s="46"/>
      <c r="K69" s="101" t="str">
        <f>IFERROR(K67-K68,"")</f>
        <v/>
      </c>
      <c r="L69" s="101" t="str">
        <f t="shared" ref="L69:BH69" si="63">IFERROR(L67-L68,"")</f>
        <v/>
      </c>
      <c r="M69" s="101" t="str">
        <f t="shared" si="63"/>
        <v/>
      </c>
      <c r="N69" s="101" t="str">
        <f t="shared" si="63"/>
        <v/>
      </c>
      <c r="O69" s="101" t="str">
        <f t="shared" si="63"/>
        <v/>
      </c>
      <c r="P69" s="101" t="str">
        <f t="shared" si="63"/>
        <v/>
      </c>
      <c r="Q69" s="101" t="str">
        <f t="shared" si="63"/>
        <v/>
      </c>
      <c r="R69" s="101" t="str">
        <f t="shared" si="63"/>
        <v/>
      </c>
      <c r="S69" s="101" t="str">
        <f t="shared" si="63"/>
        <v/>
      </c>
      <c r="T69" s="101" t="str">
        <f t="shared" si="63"/>
        <v/>
      </c>
      <c r="U69" s="101" t="str">
        <f t="shared" si="63"/>
        <v/>
      </c>
      <c r="V69" s="101" t="str">
        <f t="shared" si="63"/>
        <v/>
      </c>
      <c r="W69" s="101" t="str">
        <f t="shared" si="63"/>
        <v/>
      </c>
      <c r="X69" s="101" t="str">
        <f t="shared" si="63"/>
        <v/>
      </c>
      <c r="Y69" s="101" t="str">
        <f t="shared" si="63"/>
        <v/>
      </c>
      <c r="Z69" s="101" t="str">
        <f t="shared" si="63"/>
        <v/>
      </c>
      <c r="AA69" s="101" t="str">
        <f t="shared" si="63"/>
        <v/>
      </c>
      <c r="AB69" s="101" t="str">
        <f t="shared" si="63"/>
        <v/>
      </c>
      <c r="AC69" s="101" t="str">
        <f t="shared" si="63"/>
        <v/>
      </c>
      <c r="AD69" s="101" t="str">
        <f t="shared" si="63"/>
        <v/>
      </c>
      <c r="AE69" s="101" t="str">
        <f t="shared" si="63"/>
        <v/>
      </c>
      <c r="AF69" s="101" t="str">
        <f t="shared" si="63"/>
        <v/>
      </c>
      <c r="AG69" s="101" t="str">
        <f t="shared" si="63"/>
        <v/>
      </c>
      <c r="AH69" s="101" t="str">
        <f t="shared" si="63"/>
        <v/>
      </c>
      <c r="AI69" s="101" t="str">
        <f t="shared" si="63"/>
        <v/>
      </c>
      <c r="AJ69" s="101" t="str">
        <f t="shared" si="63"/>
        <v/>
      </c>
      <c r="AK69" s="101" t="str">
        <f t="shared" si="63"/>
        <v/>
      </c>
      <c r="AL69" s="101" t="str">
        <f t="shared" si="63"/>
        <v/>
      </c>
      <c r="AM69" s="101" t="str">
        <f t="shared" si="63"/>
        <v/>
      </c>
      <c r="AN69" s="101" t="str">
        <f t="shared" si="63"/>
        <v/>
      </c>
      <c r="AO69" s="101" t="str">
        <f t="shared" si="63"/>
        <v/>
      </c>
      <c r="AP69" s="101" t="str">
        <f t="shared" si="63"/>
        <v/>
      </c>
      <c r="AQ69" s="101" t="str">
        <f t="shared" si="63"/>
        <v/>
      </c>
      <c r="AR69" s="101" t="str">
        <f t="shared" si="63"/>
        <v/>
      </c>
      <c r="AS69" s="101" t="str">
        <f t="shared" si="63"/>
        <v/>
      </c>
      <c r="AT69" s="101" t="str">
        <f t="shared" si="63"/>
        <v/>
      </c>
      <c r="AU69" s="101" t="str">
        <f t="shared" si="63"/>
        <v/>
      </c>
      <c r="AV69" s="101" t="str">
        <f t="shared" si="63"/>
        <v/>
      </c>
      <c r="AW69" s="101" t="str">
        <f t="shared" si="63"/>
        <v/>
      </c>
      <c r="AX69" s="101" t="str">
        <f t="shared" si="63"/>
        <v/>
      </c>
      <c r="AY69" s="101" t="str">
        <f t="shared" si="63"/>
        <v/>
      </c>
      <c r="AZ69" s="101" t="str">
        <f t="shared" si="63"/>
        <v/>
      </c>
      <c r="BA69" s="101" t="str">
        <f t="shared" si="63"/>
        <v/>
      </c>
      <c r="BB69" s="101" t="str">
        <f t="shared" si="63"/>
        <v/>
      </c>
      <c r="BC69" s="101" t="str">
        <f t="shared" si="63"/>
        <v/>
      </c>
      <c r="BD69" s="101" t="str">
        <f t="shared" si="63"/>
        <v/>
      </c>
      <c r="BE69" s="101" t="str">
        <f t="shared" si="63"/>
        <v/>
      </c>
      <c r="BF69" s="101" t="str">
        <f t="shared" si="63"/>
        <v/>
      </c>
      <c r="BG69" s="101" t="str">
        <f t="shared" si="63"/>
        <v/>
      </c>
      <c r="BH69" s="101" t="str">
        <f t="shared" si="63"/>
        <v/>
      </c>
      <c r="BI69" s="25"/>
    </row>
    <row r="70" spans="1:113" ht="16.2" customHeight="1" x14ac:dyDescent="0.3">
      <c r="B70" s="25"/>
      <c r="C70" s="204"/>
      <c r="D70" s="46"/>
      <c r="E70" s="205"/>
      <c r="F70" s="33"/>
      <c r="G70" s="33"/>
      <c r="H70" s="33"/>
      <c r="I70" s="33"/>
      <c r="J70" s="46"/>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c r="BI70" s="25"/>
    </row>
    <row r="71" spans="1:113" ht="24.75" customHeight="1" x14ac:dyDescent="0.3">
      <c r="B71" s="25"/>
      <c r="C71" s="197" t="s">
        <v>284</v>
      </c>
      <c r="D71" s="46"/>
      <c r="E71" s="203"/>
      <c r="F71" s="33"/>
      <c r="G71" s="33"/>
      <c r="H71" s="33"/>
      <c r="I71" s="33"/>
      <c r="J71" s="4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c r="BI71" s="25"/>
    </row>
    <row r="72" spans="1:113" ht="16.2" customHeight="1" x14ac:dyDescent="0.3">
      <c r="B72" s="25"/>
      <c r="C72" s="67" t="s">
        <v>274</v>
      </c>
      <c r="D72" s="46"/>
      <c r="E72" s="51" t="s">
        <v>71</v>
      </c>
      <c r="F72" s="33"/>
      <c r="G72" s="33"/>
      <c r="H72" s="33"/>
      <c r="I72" s="33"/>
      <c r="J72" s="46"/>
      <c r="K72" s="95"/>
      <c r="L72" s="95"/>
      <c r="M72" s="95"/>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5"/>
      <c r="AS72" s="95"/>
      <c r="AT72" s="95"/>
      <c r="AU72" s="95"/>
      <c r="AV72" s="95"/>
      <c r="AW72" s="95"/>
      <c r="AX72" s="95"/>
      <c r="AY72" s="95"/>
      <c r="AZ72" s="95"/>
      <c r="BA72" s="95"/>
      <c r="BB72" s="95"/>
      <c r="BC72" s="95"/>
      <c r="BD72" s="95"/>
      <c r="BE72" s="95"/>
      <c r="BF72" s="95"/>
      <c r="BG72" s="95"/>
      <c r="BH72" s="95"/>
      <c r="BI72" s="25"/>
    </row>
    <row r="73" spans="1:113" ht="16.2" customHeight="1" x14ac:dyDescent="0.3">
      <c r="B73" s="25"/>
      <c r="C73" s="67" t="s">
        <v>275</v>
      </c>
      <c r="D73" s="46"/>
      <c r="E73" s="51" t="s">
        <v>71</v>
      </c>
      <c r="F73" s="33"/>
      <c r="G73" s="33"/>
      <c r="H73" s="33"/>
      <c r="I73" s="33"/>
      <c r="J73" s="46"/>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95"/>
      <c r="AN73" s="95"/>
      <c r="AO73" s="95"/>
      <c r="AP73" s="95"/>
      <c r="AQ73" s="95"/>
      <c r="AR73" s="95"/>
      <c r="AS73" s="95"/>
      <c r="AT73" s="95"/>
      <c r="AU73" s="95"/>
      <c r="AV73" s="95"/>
      <c r="AW73" s="95"/>
      <c r="AX73" s="95"/>
      <c r="AY73" s="95"/>
      <c r="AZ73" s="95"/>
      <c r="BA73" s="95"/>
      <c r="BB73" s="95"/>
      <c r="BC73" s="95"/>
      <c r="BD73" s="95"/>
      <c r="BE73" s="95"/>
      <c r="BF73" s="95"/>
      <c r="BG73" s="95"/>
      <c r="BH73" s="95"/>
      <c r="BI73" s="25"/>
    </row>
    <row r="74" spans="1:113" ht="16.2" customHeight="1" x14ac:dyDescent="0.3">
      <c r="B74" s="25"/>
      <c r="C74" s="67" t="s">
        <v>301</v>
      </c>
      <c r="D74" s="46"/>
      <c r="E74" s="51" t="s">
        <v>71</v>
      </c>
      <c r="F74" s="33"/>
      <c r="G74" s="33"/>
      <c r="H74" s="33"/>
      <c r="I74" s="33"/>
      <c r="J74" s="46"/>
      <c r="K74" s="95"/>
      <c r="L74" s="95"/>
      <c r="M74" s="95"/>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5"/>
      <c r="AS74" s="95"/>
      <c r="AT74" s="95"/>
      <c r="AU74" s="95"/>
      <c r="AV74" s="95"/>
      <c r="AW74" s="95"/>
      <c r="AX74" s="95"/>
      <c r="AY74" s="95"/>
      <c r="AZ74" s="95"/>
      <c r="BA74" s="95"/>
      <c r="BB74" s="95"/>
      <c r="BC74" s="95"/>
      <c r="BD74" s="95"/>
      <c r="BE74" s="95"/>
      <c r="BF74" s="95"/>
      <c r="BG74" s="95"/>
      <c r="BH74" s="95"/>
      <c r="BI74" s="25"/>
    </row>
    <row r="75" spans="1:113" ht="16.2" customHeight="1" x14ac:dyDescent="0.3">
      <c r="B75" s="25"/>
      <c r="C75" s="67" t="s">
        <v>276</v>
      </c>
      <c r="D75" s="46"/>
      <c r="E75" s="51" t="s">
        <v>71</v>
      </c>
      <c r="F75" s="33"/>
      <c r="G75" s="33"/>
      <c r="H75" s="33"/>
      <c r="I75" s="33"/>
      <c r="J75" s="46"/>
      <c r="K75" s="95"/>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25"/>
    </row>
    <row r="76" spans="1:113" ht="16.2" customHeight="1" x14ac:dyDescent="0.3">
      <c r="B76" s="25"/>
      <c r="C76" s="67" t="s">
        <v>277</v>
      </c>
      <c r="D76" s="46"/>
      <c r="E76" s="51" t="s">
        <v>71</v>
      </c>
      <c r="F76" s="33"/>
      <c r="G76" s="33"/>
      <c r="H76" s="33"/>
      <c r="I76" s="33"/>
      <c r="J76" s="46"/>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25"/>
    </row>
    <row r="77" spans="1:113" ht="16.2" customHeight="1" x14ac:dyDescent="0.3">
      <c r="B77" s="25"/>
      <c r="C77" s="67" t="s">
        <v>278</v>
      </c>
      <c r="D77" s="46"/>
      <c r="E77" s="51" t="s">
        <v>71</v>
      </c>
      <c r="F77" s="33"/>
      <c r="G77" s="33"/>
      <c r="H77" s="33"/>
      <c r="I77" s="33"/>
      <c r="J77" s="46"/>
      <c r="K77" s="95"/>
      <c r="L77" s="95"/>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95"/>
      <c r="AM77" s="95"/>
      <c r="AN77" s="95"/>
      <c r="AO77" s="95"/>
      <c r="AP77" s="95"/>
      <c r="AQ77" s="95"/>
      <c r="AR77" s="95"/>
      <c r="AS77" s="95"/>
      <c r="AT77" s="95"/>
      <c r="AU77" s="95"/>
      <c r="AV77" s="95"/>
      <c r="AW77" s="95"/>
      <c r="AX77" s="95"/>
      <c r="AY77" s="95"/>
      <c r="AZ77" s="95"/>
      <c r="BA77" s="95"/>
      <c r="BB77" s="95"/>
      <c r="BC77" s="95"/>
      <c r="BD77" s="95"/>
      <c r="BE77" s="95"/>
      <c r="BF77" s="95"/>
      <c r="BG77" s="95"/>
      <c r="BH77" s="95"/>
      <c r="BI77" s="25"/>
    </row>
    <row r="78" spans="1:113" ht="16.2" customHeight="1" x14ac:dyDescent="0.3">
      <c r="B78" s="25"/>
      <c r="C78" s="209" t="s">
        <v>279</v>
      </c>
      <c r="D78" s="46"/>
      <c r="E78" s="87" t="s">
        <v>71</v>
      </c>
      <c r="F78" s="33"/>
      <c r="G78" s="33"/>
      <c r="H78" s="33"/>
      <c r="I78" s="33"/>
      <c r="J78" s="46"/>
      <c r="K78" s="100" t="str">
        <f>IF(K9&lt;=($H$15+$H$36),IFERROR(K72+K73+K74-K75-K76-K77,""),"")</f>
        <v/>
      </c>
      <c r="L78" s="100" t="str">
        <f t="shared" ref="L78:BH78" si="64">IF(L9&lt;=($H$15+$H$36),IFERROR(L72+L73+L74-L75-L76-L77,""),"")</f>
        <v/>
      </c>
      <c r="M78" s="100" t="str">
        <f t="shared" si="64"/>
        <v/>
      </c>
      <c r="N78" s="100" t="str">
        <f t="shared" si="64"/>
        <v/>
      </c>
      <c r="O78" s="100" t="str">
        <f t="shared" si="64"/>
        <v/>
      </c>
      <c r="P78" s="100" t="str">
        <f t="shared" si="64"/>
        <v/>
      </c>
      <c r="Q78" s="100" t="str">
        <f t="shared" si="64"/>
        <v/>
      </c>
      <c r="R78" s="100" t="str">
        <f t="shared" si="64"/>
        <v/>
      </c>
      <c r="S78" s="100" t="str">
        <f t="shared" si="64"/>
        <v/>
      </c>
      <c r="T78" s="100" t="str">
        <f t="shared" si="64"/>
        <v/>
      </c>
      <c r="U78" s="100" t="str">
        <f t="shared" si="64"/>
        <v/>
      </c>
      <c r="V78" s="100" t="str">
        <f t="shared" si="64"/>
        <v/>
      </c>
      <c r="W78" s="100" t="str">
        <f t="shared" si="64"/>
        <v/>
      </c>
      <c r="X78" s="100" t="str">
        <f t="shared" si="64"/>
        <v/>
      </c>
      <c r="Y78" s="100" t="str">
        <f t="shared" si="64"/>
        <v/>
      </c>
      <c r="Z78" s="100" t="str">
        <f t="shared" si="64"/>
        <v/>
      </c>
      <c r="AA78" s="100" t="str">
        <f t="shared" si="64"/>
        <v/>
      </c>
      <c r="AB78" s="100" t="str">
        <f t="shared" si="64"/>
        <v/>
      </c>
      <c r="AC78" s="100" t="str">
        <f t="shared" si="64"/>
        <v/>
      </c>
      <c r="AD78" s="100" t="str">
        <f t="shared" si="64"/>
        <v/>
      </c>
      <c r="AE78" s="100" t="str">
        <f t="shared" si="64"/>
        <v/>
      </c>
      <c r="AF78" s="100" t="str">
        <f t="shared" si="64"/>
        <v/>
      </c>
      <c r="AG78" s="100" t="str">
        <f t="shared" si="64"/>
        <v/>
      </c>
      <c r="AH78" s="100" t="str">
        <f t="shared" si="64"/>
        <v/>
      </c>
      <c r="AI78" s="100" t="str">
        <f t="shared" si="64"/>
        <v/>
      </c>
      <c r="AJ78" s="100" t="str">
        <f t="shared" si="64"/>
        <v/>
      </c>
      <c r="AK78" s="100" t="str">
        <f t="shared" si="64"/>
        <v/>
      </c>
      <c r="AL78" s="100" t="str">
        <f t="shared" si="64"/>
        <v/>
      </c>
      <c r="AM78" s="100" t="str">
        <f t="shared" si="64"/>
        <v/>
      </c>
      <c r="AN78" s="100" t="str">
        <f t="shared" si="64"/>
        <v/>
      </c>
      <c r="AO78" s="100" t="str">
        <f t="shared" si="64"/>
        <v/>
      </c>
      <c r="AP78" s="100" t="str">
        <f t="shared" si="64"/>
        <v/>
      </c>
      <c r="AQ78" s="100" t="str">
        <f t="shared" si="64"/>
        <v/>
      </c>
      <c r="AR78" s="100" t="str">
        <f t="shared" si="64"/>
        <v/>
      </c>
      <c r="AS78" s="100" t="str">
        <f t="shared" si="64"/>
        <v/>
      </c>
      <c r="AT78" s="100" t="str">
        <f t="shared" si="64"/>
        <v/>
      </c>
      <c r="AU78" s="100" t="str">
        <f t="shared" si="64"/>
        <v/>
      </c>
      <c r="AV78" s="100" t="str">
        <f t="shared" si="64"/>
        <v/>
      </c>
      <c r="AW78" s="100" t="str">
        <f t="shared" si="64"/>
        <v/>
      </c>
      <c r="AX78" s="100" t="str">
        <f t="shared" si="64"/>
        <v/>
      </c>
      <c r="AY78" s="100" t="str">
        <f t="shared" si="64"/>
        <v/>
      </c>
      <c r="AZ78" s="100" t="str">
        <f t="shared" si="64"/>
        <v/>
      </c>
      <c r="BA78" s="100" t="str">
        <f t="shared" si="64"/>
        <v/>
      </c>
      <c r="BB78" s="100" t="str">
        <f t="shared" si="64"/>
        <v/>
      </c>
      <c r="BC78" s="100" t="str">
        <f t="shared" si="64"/>
        <v/>
      </c>
      <c r="BD78" s="100" t="str">
        <f t="shared" si="64"/>
        <v/>
      </c>
      <c r="BE78" s="100" t="str">
        <f t="shared" si="64"/>
        <v/>
      </c>
      <c r="BF78" s="100" t="str">
        <f t="shared" si="64"/>
        <v/>
      </c>
      <c r="BG78" s="100" t="str">
        <f t="shared" si="64"/>
        <v/>
      </c>
      <c r="BH78" s="100" t="str">
        <f t="shared" si="64"/>
        <v/>
      </c>
      <c r="BI78" s="25"/>
    </row>
    <row r="79" spans="1:113" s="25" customFormat="1" ht="16.2" customHeight="1" x14ac:dyDescent="0.3">
      <c r="A79" s="27"/>
      <c r="C79" s="199"/>
      <c r="D79" s="46"/>
      <c r="E79" s="207"/>
      <c r="F79" s="33"/>
      <c r="G79" s="33"/>
      <c r="H79" s="33"/>
      <c r="I79" s="33"/>
      <c r="J79" s="46"/>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row>
    <row r="80" spans="1:113" ht="16.2" customHeight="1" x14ac:dyDescent="0.3">
      <c r="B80" s="25"/>
      <c r="C80" s="197" t="s">
        <v>280</v>
      </c>
      <c r="D80" s="46"/>
      <c r="E80" s="203"/>
      <c r="F80" s="33"/>
      <c r="G80" s="33"/>
      <c r="H80" s="33"/>
      <c r="I80" s="33"/>
      <c r="J80" s="4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c r="BI80" s="25"/>
    </row>
    <row r="81" spans="2:113" ht="16.2" customHeight="1" x14ac:dyDescent="0.3">
      <c r="B81" s="25"/>
      <c r="C81" s="67" t="s">
        <v>302</v>
      </c>
      <c r="D81" s="46"/>
      <c r="E81" s="51" t="s">
        <v>71</v>
      </c>
      <c r="F81" s="33"/>
      <c r="G81" s="33"/>
      <c r="H81" s="33"/>
      <c r="I81" s="33"/>
      <c r="J81" s="46"/>
      <c r="K81" s="101">
        <f>'7-Buget cerere'!T102</f>
        <v>0</v>
      </c>
      <c r="L81" s="101">
        <f>'7-Buget cerere'!U102</f>
        <v>0</v>
      </c>
      <c r="M81" s="101">
        <f>'7-Buget cerere'!V102</f>
        <v>0</v>
      </c>
      <c r="N81" s="101">
        <f>'7-Buget cerere'!W102</f>
        <v>0</v>
      </c>
      <c r="O81" s="101">
        <f>'7-Buget cerere'!X102</f>
        <v>0</v>
      </c>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s="101"/>
      <c r="BD81" s="101"/>
      <c r="BE81" s="101"/>
      <c r="BF81" s="101"/>
      <c r="BG81" s="101"/>
      <c r="BH81" s="101"/>
      <c r="BI81" s="25"/>
    </row>
    <row r="82" spans="2:113" ht="16.2" customHeight="1" x14ac:dyDescent="0.3">
      <c r="B82" s="25"/>
      <c r="C82" s="58" t="s">
        <v>303</v>
      </c>
      <c r="D82" s="46"/>
      <c r="E82" s="51" t="s">
        <v>71</v>
      </c>
      <c r="F82" s="33"/>
      <c r="G82" s="33"/>
      <c r="H82" s="33"/>
      <c r="I82" s="33"/>
      <c r="J82" s="46"/>
      <c r="K82" s="101"/>
      <c r="L82" s="101"/>
      <c r="M82" s="101"/>
      <c r="N82" s="101"/>
      <c r="O82" s="101"/>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25"/>
    </row>
    <row r="83" spans="2:113" ht="16.2" customHeight="1" x14ac:dyDescent="0.3">
      <c r="B83" s="25"/>
      <c r="C83" s="209" t="s">
        <v>281</v>
      </c>
      <c r="D83" s="46"/>
      <c r="E83" s="51" t="s">
        <v>71</v>
      </c>
      <c r="F83" s="33"/>
      <c r="G83" s="33"/>
      <c r="H83" s="33"/>
      <c r="I83" s="33"/>
      <c r="J83" s="46"/>
      <c r="K83" s="101">
        <f>SUM(K81:K82)</f>
        <v>0</v>
      </c>
      <c r="L83" s="101">
        <f t="shared" ref="L83:BH83" si="65">SUM(L81:L82)</f>
        <v>0</v>
      </c>
      <c r="M83" s="101">
        <f t="shared" si="65"/>
        <v>0</v>
      </c>
      <c r="N83" s="101">
        <f t="shared" si="65"/>
        <v>0</v>
      </c>
      <c r="O83" s="101">
        <f t="shared" si="65"/>
        <v>0</v>
      </c>
      <c r="P83" s="101">
        <f t="shared" si="65"/>
        <v>0</v>
      </c>
      <c r="Q83" s="101">
        <f t="shared" si="65"/>
        <v>0</v>
      </c>
      <c r="R83" s="101">
        <f t="shared" si="65"/>
        <v>0</v>
      </c>
      <c r="S83" s="101">
        <f t="shared" si="65"/>
        <v>0</v>
      </c>
      <c r="T83" s="101">
        <f t="shared" si="65"/>
        <v>0</v>
      </c>
      <c r="U83" s="101">
        <f t="shared" si="65"/>
        <v>0</v>
      </c>
      <c r="V83" s="101">
        <f t="shared" si="65"/>
        <v>0</v>
      </c>
      <c r="W83" s="101">
        <f t="shared" si="65"/>
        <v>0</v>
      </c>
      <c r="X83" s="101">
        <f t="shared" si="65"/>
        <v>0</v>
      </c>
      <c r="Y83" s="101">
        <f t="shared" si="65"/>
        <v>0</v>
      </c>
      <c r="Z83" s="101">
        <f t="shared" si="65"/>
        <v>0</v>
      </c>
      <c r="AA83" s="101">
        <f t="shared" si="65"/>
        <v>0</v>
      </c>
      <c r="AB83" s="101">
        <f t="shared" si="65"/>
        <v>0</v>
      </c>
      <c r="AC83" s="101">
        <f t="shared" si="65"/>
        <v>0</v>
      </c>
      <c r="AD83" s="101">
        <f t="shared" si="65"/>
        <v>0</v>
      </c>
      <c r="AE83" s="101">
        <f t="shared" si="65"/>
        <v>0</v>
      </c>
      <c r="AF83" s="101">
        <f t="shared" si="65"/>
        <v>0</v>
      </c>
      <c r="AG83" s="101">
        <f t="shared" si="65"/>
        <v>0</v>
      </c>
      <c r="AH83" s="101">
        <f t="shared" si="65"/>
        <v>0</v>
      </c>
      <c r="AI83" s="101">
        <f t="shared" si="65"/>
        <v>0</v>
      </c>
      <c r="AJ83" s="101">
        <f t="shared" si="65"/>
        <v>0</v>
      </c>
      <c r="AK83" s="101">
        <f t="shared" si="65"/>
        <v>0</v>
      </c>
      <c r="AL83" s="101">
        <f t="shared" si="65"/>
        <v>0</v>
      </c>
      <c r="AM83" s="101">
        <f t="shared" si="65"/>
        <v>0</v>
      </c>
      <c r="AN83" s="101">
        <f t="shared" si="65"/>
        <v>0</v>
      </c>
      <c r="AO83" s="101">
        <f t="shared" si="65"/>
        <v>0</v>
      </c>
      <c r="AP83" s="101">
        <f t="shared" si="65"/>
        <v>0</v>
      </c>
      <c r="AQ83" s="101">
        <f t="shared" si="65"/>
        <v>0</v>
      </c>
      <c r="AR83" s="101">
        <f t="shared" si="65"/>
        <v>0</v>
      </c>
      <c r="AS83" s="101">
        <f t="shared" si="65"/>
        <v>0</v>
      </c>
      <c r="AT83" s="101">
        <f t="shared" si="65"/>
        <v>0</v>
      </c>
      <c r="AU83" s="101">
        <f t="shared" si="65"/>
        <v>0</v>
      </c>
      <c r="AV83" s="101">
        <f t="shared" si="65"/>
        <v>0</v>
      </c>
      <c r="AW83" s="101">
        <f t="shared" si="65"/>
        <v>0</v>
      </c>
      <c r="AX83" s="101">
        <f t="shared" si="65"/>
        <v>0</v>
      </c>
      <c r="AY83" s="101">
        <f t="shared" si="65"/>
        <v>0</v>
      </c>
      <c r="AZ83" s="101">
        <f t="shared" si="65"/>
        <v>0</v>
      </c>
      <c r="BA83" s="101">
        <f t="shared" si="65"/>
        <v>0</v>
      </c>
      <c r="BB83" s="101">
        <f t="shared" si="65"/>
        <v>0</v>
      </c>
      <c r="BC83" s="101">
        <f t="shared" si="65"/>
        <v>0</v>
      </c>
      <c r="BD83" s="101">
        <f t="shared" si="65"/>
        <v>0</v>
      </c>
      <c r="BE83" s="101">
        <f t="shared" si="65"/>
        <v>0</v>
      </c>
      <c r="BF83" s="101">
        <f t="shared" si="65"/>
        <v>0</v>
      </c>
      <c r="BG83" s="101">
        <f t="shared" si="65"/>
        <v>0</v>
      </c>
      <c r="BH83" s="101">
        <f t="shared" si="65"/>
        <v>0</v>
      </c>
      <c r="BI83" s="25"/>
    </row>
    <row r="84" spans="2:113" ht="16.2" customHeight="1" x14ac:dyDescent="0.3">
      <c r="B84" s="25"/>
      <c r="C84" s="201"/>
      <c r="D84" s="46"/>
      <c r="E84" s="200"/>
      <c r="F84" s="33"/>
      <c r="G84" s="33"/>
      <c r="H84" s="33"/>
      <c r="I84" s="33"/>
      <c r="J84" s="46"/>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202"/>
      <c r="AL84" s="202"/>
      <c r="AM84" s="202"/>
      <c r="AN84" s="202"/>
      <c r="AO84" s="202"/>
      <c r="AP84" s="202"/>
      <c r="AQ84" s="202"/>
      <c r="AR84" s="202"/>
      <c r="AS84" s="202"/>
      <c r="AT84" s="202"/>
      <c r="AU84" s="202"/>
      <c r="AV84" s="202"/>
      <c r="AW84" s="202"/>
      <c r="AX84" s="202"/>
      <c r="AY84" s="202"/>
      <c r="AZ84" s="202"/>
      <c r="BA84" s="202"/>
      <c r="BB84" s="202"/>
      <c r="BC84" s="202"/>
      <c r="BD84" s="202"/>
      <c r="BE84" s="202"/>
      <c r="BF84" s="202"/>
      <c r="BG84" s="202"/>
      <c r="BH84" s="202"/>
      <c r="BI84" s="25"/>
    </row>
    <row r="85" spans="2:113" ht="29.25" customHeight="1" x14ac:dyDescent="0.3">
      <c r="B85" s="25"/>
      <c r="C85" s="209" t="s">
        <v>282</v>
      </c>
      <c r="D85" s="46"/>
      <c r="E85" s="51" t="s">
        <v>71</v>
      </c>
      <c r="F85" s="33"/>
      <c r="G85" s="33"/>
      <c r="H85" s="33"/>
      <c r="I85" s="33"/>
      <c r="J85" s="46"/>
      <c r="K85" s="101" t="str">
        <f t="shared" ref="K85:AP85" si="66">IFERROR(K69+K78-K83,"")</f>
        <v/>
      </c>
      <c r="L85" s="101" t="str">
        <f t="shared" si="66"/>
        <v/>
      </c>
      <c r="M85" s="101" t="str">
        <f t="shared" si="66"/>
        <v/>
      </c>
      <c r="N85" s="101" t="str">
        <f t="shared" si="66"/>
        <v/>
      </c>
      <c r="O85" s="101" t="str">
        <f t="shared" si="66"/>
        <v/>
      </c>
      <c r="P85" s="101" t="str">
        <f t="shared" si="66"/>
        <v/>
      </c>
      <c r="Q85" s="101" t="str">
        <f t="shared" si="66"/>
        <v/>
      </c>
      <c r="R85" s="101" t="str">
        <f t="shared" si="66"/>
        <v/>
      </c>
      <c r="S85" s="101" t="str">
        <f t="shared" si="66"/>
        <v/>
      </c>
      <c r="T85" s="101" t="str">
        <f t="shared" si="66"/>
        <v/>
      </c>
      <c r="U85" s="101" t="str">
        <f t="shared" si="66"/>
        <v/>
      </c>
      <c r="V85" s="101" t="str">
        <f t="shared" si="66"/>
        <v/>
      </c>
      <c r="W85" s="101" t="str">
        <f t="shared" si="66"/>
        <v/>
      </c>
      <c r="X85" s="101" t="str">
        <f t="shared" si="66"/>
        <v/>
      </c>
      <c r="Y85" s="101" t="str">
        <f t="shared" si="66"/>
        <v/>
      </c>
      <c r="Z85" s="101" t="str">
        <f t="shared" si="66"/>
        <v/>
      </c>
      <c r="AA85" s="101" t="str">
        <f t="shared" si="66"/>
        <v/>
      </c>
      <c r="AB85" s="101" t="str">
        <f t="shared" si="66"/>
        <v/>
      </c>
      <c r="AC85" s="101" t="str">
        <f t="shared" si="66"/>
        <v/>
      </c>
      <c r="AD85" s="101" t="str">
        <f t="shared" si="66"/>
        <v/>
      </c>
      <c r="AE85" s="101" t="str">
        <f t="shared" si="66"/>
        <v/>
      </c>
      <c r="AF85" s="101" t="str">
        <f t="shared" si="66"/>
        <v/>
      </c>
      <c r="AG85" s="101" t="str">
        <f t="shared" si="66"/>
        <v/>
      </c>
      <c r="AH85" s="101" t="str">
        <f t="shared" si="66"/>
        <v/>
      </c>
      <c r="AI85" s="101" t="str">
        <f t="shared" si="66"/>
        <v/>
      </c>
      <c r="AJ85" s="101" t="str">
        <f t="shared" si="66"/>
        <v/>
      </c>
      <c r="AK85" s="101" t="str">
        <f t="shared" si="66"/>
        <v/>
      </c>
      <c r="AL85" s="101" t="str">
        <f t="shared" si="66"/>
        <v/>
      </c>
      <c r="AM85" s="101" t="str">
        <f t="shared" si="66"/>
        <v/>
      </c>
      <c r="AN85" s="101" t="str">
        <f t="shared" si="66"/>
        <v/>
      </c>
      <c r="AO85" s="101" t="str">
        <f t="shared" si="66"/>
        <v/>
      </c>
      <c r="AP85" s="101" t="str">
        <f t="shared" si="66"/>
        <v/>
      </c>
      <c r="AQ85" s="101" t="str">
        <f t="shared" ref="AQ85:BH85" si="67">IFERROR(AQ69+AQ78-AQ83,"")</f>
        <v/>
      </c>
      <c r="AR85" s="101" t="str">
        <f t="shared" si="67"/>
        <v/>
      </c>
      <c r="AS85" s="101" t="str">
        <f t="shared" si="67"/>
        <v/>
      </c>
      <c r="AT85" s="101" t="str">
        <f t="shared" si="67"/>
        <v/>
      </c>
      <c r="AU85" s="101" t="str">
        <f t="shared" si="67"/>
        <v/>
      </c>
      <c r="AV85" s="101" t="str">
        <f t="shared" si="67"/>
        <v/>
      </c>
      <c r="AW85" s="101" t="str">
        <f t="shared" si="67"/>
        <v/>
      </c>
      <c r="AX85" s="101" t="str">
        <f t="shared" si="67"/>
        <v/>
      </c>
      <c r="AY85" s="101" t="str">
        <f t="shared" si="67"/>
        <v/>
      </c>
      <c r="AZ85" s="101" t="str">
        <f t="shared" si="67"/>
        <v/>
      </c>
      <c r="BA85" s="101" t="str">
        <f t="shared" si="67"/>
        <v/>
      </c>
      <c r="BB85" s="101" t="str">
        <f t="shared" si="67"/>
        <v/>
      </c>
      <c r="BC85" s="101" t="str">
        <f t="shared" si="67"/>
        <v/>
      </c>
      <c r="BD85" s="101" t="str">
        <f t="shared" si="67"/>
        <v/>
      </c>
      <c r="BE85" s="101" t="str">
        <f t="shared" si="67"/>
        <v/>
      </c>
      <c r="BF85" s="101" t="str">
        <f t="shared" si="67"/>
        <v/>
      </c>
      <c r="BG85" s="101" t="str">
        <f t="shared" si="67"/>
        <v/>
      </c>
      <c r="BH85" s="101" t="str">
        <f t="shared" si="67"/>
        <v/>
      </c>
      <c r="BI85" s="25"/>
    </row>
    <row r="86" spans="2:113" ht="16.2" customHeight="1" x14ac:dyDescent="0.3">
      <c r="B86" s="25"/>
      <c r="C86" s="6"/>
      <c r="D86" s="46"/>
      <c r="E86" s="200"/>
      <c r="F86" s="33"/>
      <c r="G86" s="33"/>
      <c r="H86" s="33"/>
      <c r="I86" s="33"/>
      <c r="J86" s="46"/>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2"/>
      <c r="AK86" s="202"/>
      <c r="AL86" s="202"/>
      <c r="AM86" s="202"/>
      <c r="AN86" s="202"/>
      <c r="AO86" s="202"/>
      <c r="AP86" s="202"/>
      <c r="AQ86" s="202"/>
      <c r="AR86" s="202"/>
      <c r="AS86" s="202"/>
      <c r="AT86" s="202"/>
      <c r="AU86" s="202"/>
      <c r="AV86" s="202"/>
      <c r="AW86" s="202"/>
      <c r="AX86" s="202"/>
      <c r="AY86" s="202"/>
      <c r="AZ86" s="202"/>
      <c r="BA86" s="202"/>
      <c r="BB86" s="202"/>
      <c r="BC86" s="202"/>
      <c r="BD86" s="202"/>
      <c r="BE86" s="202"/>
      <c r="BF86" s="202"/>
      <c r="BG86" s="202"/>
      <c r="BH86" s="202"/>
      <c r="BI86" s="25"/>
    </row>
    <row r="87" spans="2:113" ht="16.2" customHeight="1" x14ac:dyDescent="0.3">
      <c r="B87" s="25"/>
      <c r="C87" s="34" t="s">
        <v>285</v>
      </c>
      <c r="D87" s="46"/>
      <c r="E87" s="51" t="s">
        <v>71</v>
      </c>
      <c r="F87" s="33"/>
      <c r="G87" s="33"/>
      <c r="H87" s="33"/>
      <c r="I87" s="33"/>
      <c r="J87" s="4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25"/>
    </row>
    <row r="88" spans="2:113" ht="16.2" customHeight="1" x14ac:dyDescent="0.3">
      <c r="B88" s="25"/>
      <c r="C88" s="34" t="s">
        <v>286</v>
      </c>
      <c r="D88" s="46"/>
      <c r="E88" s="51" t="s">
        <v>71</v>
      </c>
      <c r="F88" s="33"/>
      <c r="G88" s="33"/>
      <c r="H88" s="33"/>
      <c r="I88" s="33"/>
      <c r="J88" s="4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25"/>
    </row>
    <row r="89" spans="2:113" ht="16.2" customHeight="1" x14ac:dyDescent="0.3">
      <c r="B89" s="25"/>
      <c r="C89" s="34" t="s">
        <v>310</v>
      </c>
      <c r="D89" s="46"/>
      <c r="E89" s="51" t="s">
        <v>71</v>
      </c>
      <c r="F89" s="33"/>
      <c r="G89" s="33"/>
      <c r="H89" s="33"/>
      <c r="I89" s="33"/>
      <c r="J89" s="4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c r="BA89" s="96"/>
      <c r="BB89" s="96"/>
      <c r="BC89" s="96"/>
      <c r="BD89" s="96"/>
      <c r="BE89" s="96"/>
      <c r="BF89" s="96"/>
      <c r="BG89" s="96"/>
      <c r="BH89" s="96"/>
      <c r="BI89" s="25"/>
    </row>
    <row r="90" spans="2:113" ht="16.2" customHeight="1" x14ac:dyDescent="0.3">
      <c r="B90" s="25"/>
      <c r="C90" s="6"/>
      <c r="D90" s="46"/>
      <c r="E90" s="200"/>
      <c r="F90" s="33"/>
      <c r="G90" s="33"/>
      <c r="H90" s="33"/>
      <c r="I90" s="33"/>
      <c r="J90" s="46"/>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2"/>
      <c r="AH90" s="202"/>
      <c r="AI90" s="202"/>
      <c r="AJ90" s="202"/>
      <c r="AK90" s="202"/>
      <c r="AL90" s="202"/>
      <c r="AM90" s="202"/>
      <c r="AN90" s="202"/>
      <c r="AO90" s="202"/>
      <c r="AP90" s="202"/>
      <c r="AQ90" s="202"/>
      <c r="AR90" s="202"/>
      <c r="AS90" s="202"/>
      <c r="AT90" s="202"/>
      <c r="AU90" s="202"/>
      <c r="AV90" s="202"/>
      <c r="AW90" s="202"/>
      <c r="AX90" s="202"/>
      <c r="AY90" s="202"/>
      <c r="AZ90" s="202"/>
      <c r="BA90" s="202"/>
      <c r="BB90" s="202"/>
      <c r="BC90" s="202"/>
      <c r="BD90" s="202"/>
      <c r="BE90" s="202"/>
      <c r="BF90" s="202"/>
      <c r="BG90" s="202"/>
      <c r="BH90" s="202"/>
      <c r="BI90" s="25"/>
    </row>
    <row r="91" spans="2:113" s="86" customFormat="1" ht="16.2" customHeight="1" x14ac:dyDescent="0.3">
      <c r="B91" s="82"/>
      <c r="C91" s="198" t="s">
        <v>283</v>
      </c>
      <c r="D91" s="83"/>
      <c r="E91" s="84" t="s">
        <v>71</v>
      </c>
      <c r="F91" s="85"/>
      <c r="G91" s="85"/>
      <c r="H91" s="85"/>
      <c r="I91" s="85"/>
      <c r="J91" s="83"/>
      <c r="K91" s="102" t="str">
        <f>IFERROR(K85+K87-K88-K89,"")</f>
        <v/>
      </c>
      <c r="L91" s="102" t="str">
        <f t="shared" ref="L91:BH91" si="68">IFERROR(L85+L87-L88-L89,"")</f>
        <v/>
      </c>
      <c r="M91" s="102" t="str">
        <f t="shared" si="68"/>
        <v/>
      </c>
      <c r="N91" s="102" t="str">
        <f t="shared" si="68"/>
        <v/>
      </c>
      <c r="O91" s="102" t="str">
        <f t="shared" si="68"/>
        <v/>
      </c>
      <c r="P91" s="102" t="str">
        <f t="shared" si="68"/>
        <v/>
      </c>
      <c r="Q91" s="102" t="str">
        <f t="shared" si="68"/>
        <v/>
      </c>
      <c r="R91" s="102" t="str">
        <f t="shared" si="68"/>
        <v/>
      </c>
      <c r="S91" s="102" t="str">
        <f t="shared" si="68"/>
        <v/>
      </c>
      <c r="T91" s="102" t="str">
        <f t="shared" si="68"/>
        <v/>
      </c>
      <c r="U91" s="102" t="str">
        <f t="shared" si="68"/>
        <v/>
      </c>
      <c r="V91" s="102" t="str">
        <f t="shared" si="68"/>
        <v/>
      </c>
      <c r="W91" s="102" t="str">
        <f t="shared" si="68"/>
        <v/>
      </c>
      <c r="X91" s="102" t="str">
        <f t="shared" si="68"/>
        <v/>
      </c>
      <c r="Y91" s="102" t="str">
        <f t="shared" si="68"/>
        <v/>
      </c>
      <c r="Z91" s="102" t="str">
        <f t="shared" si="68"/>
        <v/>
      </c>
      <c r="AA91" s="102" t="str">
        <f t="shared" si="68"/>
        <v/>
      </c>
      <c r="AB91" s="102" t="str">
        <f t="shared" si="68"/>
        <v/>
      </c>
      <c r="AC91" s="102" t="str">
        <f t="shared" si="68"/>
        <v/>
      </c>
      <c r="AD91" s="102" t="str">
        <f t="shared" si="68"/>
        <v/>
      </c>
      <c r="AE91" s="102" t="str">
        <f t="shared" si="68"/>
        <v/>
      </c>
      <c r="AF91" s="102" t="str">
        <f t="shared" si="68"/>
        <v/>
      </c>
      <c r="AG91" s="102" t="str">
        <f t="shared" si="68"/>
        <v/>
      </c>
      <c r="AH91" s="102" t="str">
        <f t="shared" si="68"/>
        <v/>
      </c>
      <c r="AI91" s="102" t="str">
        <f t="shared" si="68"/>
        <v/>
      </c>
      <c r="AJ91" s="102" t="str">
        <f t="shared" si="68"/>
        <v/>
      </c>
      <c r="AK91" s="102" t="str">
        <f t="shared" si="68"/>
        <v/>
      </c>
      <c r="AL91" s="102" t="str">
        <f t="shared" si="68"/>
        <v/>
      </c>
      <c r="AM91" s="102" t="str">
        <f t="shared" si="68"/>
        <v/>
      </c>
      <c r="AN91" s="102" t="str">
        <f t="shared" si="68"/>
        <v/>
      </c>
      <c r="AO91" s="102" t="str">
        <f t="shared" si="68"/>
        <v/>
      </c>
      <c r="AP91" s="102" t="str">
        <f t="shared" si="68"/>
        <v/>
      </c>
      <c r="AQ91" s="102" t="str">
        <f t="shared" si="68"/>
        <v/>
      </c>
      <c r="AR91" s="102" t="str">
        <f t="shared" si="68"/>
        <v/>
      </c>
      <c r="AS91" s="102" t="str">
        <f t="shared" si="68"/>
        <v/>
      </c>
      <c r="AT91" s="102" t="str">
        <f t="shared" si="68"/>
        <v/>
      </c>
      <c r="AU91" s="102" t="str">
        <f t="shared" si="68"/>
        <v/>
      </c>
      <c r="AV91" s="102" t="str">
        <f t="shared" si="68"/>
        <v/>
      </c>
      <c r="AW91" s="102" t="str">
        <f t="shared" si="68"/>
        <v/>
      </c>
      <c r="AX91" s="102" t="str">
        <f t="shared" si="68"/>
        <v/>
      </c>
      <c r="AY91" s="102" t="str">
        <f t="shared" si="68"/>
        <v/>
      </c>
      <c r="AZ91" s="102" t="str">
        <f t="shared" si="68"/>
        <v/>
      </c>
      <c r="BA91" s="102" t="str">
        <f t="shared" si="68"/>
        <v/>
      </c>
      <c r="BB91" s="102" t="str">
        <f t="shared" si="68"/>
        <v/>
      </c>
      <c r="BC91" s="102" t="str">
        <f t="shared" si="68"/>
        <v/>
      </c>
      <c r="BD91" s="102" t="str">
        <f t="shared" si="68"/>
        <v/>
      </c>
      <c r="BE91" s="102" t="str">
        <f t="shared" si="68"/>
        <v/>
      </c>
      <c r="BF91" s="102" t="str">
        <f t="shared" si="68"/>
        <v/>
      </c>
      <c r="BG91" s="102" t="str">
        <f t="shared" si="68"/>
        <v/>
      </c>
      <c r="BH91" s="102" t="str">
        <f t="shared" si="68"/>
        <v/>
      </c>
      <c r="BI91" s="82"/>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row>
    <row r="92" spans="2:113" s="86" customFormat="1" ht="16.2" customHeight="1" x14ac:dyDescent="0.3">
      <c r="B92" s="82"/>
      <c r="C92" s="198" t="s">
        <v>105</v>
      </c>
      <c r="D92" s="83"/>
      <c r="E92" s="84" t="s">
        <v>71</v>
      </c>
      <c r="F92" s="85"/>
      <c r="G92" s="85"/>
      <c r="H92" s="85"/>
      <c r="I92" s="85"/>
      <c r="J92" s="83"/>
      <c r="K92" s="102" t="str">
        <f>K91</f>
        <v/>
      </c>
      <c r="L92" s="102" t="str">
        <f>IFERROR(K92+L91,"")</f>
        <v/>
      </c>
      <c r="M92" s="102" t="str">
        <f t="shared" ref="M92:BH92" si="69">IFERROR(L92+M91,"")</f>
        <v/>
      </c>
      <c r="N92" s="102" t="str">
        <f t="shared" si="69"/>
        <v/>
      </c>
      <c r="O92" s="102" t="str">
        <f t="shared" si="69"/>
        <v/>
      </c>
      <c r="P92" s="102" t="str">
        <f t="shared" si="69"/>
        <v/>
      </c>
      <c r="Q92" s="102" t="str">
        <f t="shared" si="69"/>
        <v/>
      </c>
      <c r="R92" s="102" t="str">
        <f t="shared" si="69"/>
        <v/>
      </c>
      <c r="S92" s="102" t="str">
        <f t="shared" si="69"/>
        <v/>
      </c>
      <c r="T92" s="102" t="str">
        <f t="shared" si="69"/>
        <v/>
      </c>
      <c r="U92" s="102" t="str">
        <f t="shared" si="69"/>
        <v/>
      </c>
      <c r="V92" s="102" t="str">
        <f t="shared" si="69"/>
        <v/>
      </c>
      <c r="W92" s="102" t="str">
        <f t="shared" si="69"/>
        <v/>
      </c>
      <c r="X92" s="102" t="str">
        <f t="shared" si="69"/>
        <v/>
      </c>
      <c r="Y92" s="102" t="str">
        <f t="shared" si="69"/>
        <v/>
      </c>
      <c r="Z92" s="102" t="str">
        <f t="shared" si="69"/>
        <v/>
      </c>
      <c r="AA92" s="102" t="str">
        <f t="shared" si="69"/>
        <v/>
      </c>
      <c r="AB92" s="102" t="str">
        <f t="shared" si="69"/>
        <v/>
      </c>
      <c r="AC92" s="102" t="str">
        <f t="shared" si="69"/>
        <v/>
      </c>
      <c r="AD92" s="102" t="str">
        <f t="shared" si="69"/>
        <v/>
      </c>
      <c r="AE92" s="102" t="str">
        <f t="shared" si="69"/>
        <v/>
      </c>
      <c r="AF92" s="102" t="str">
        <f t="shared" si="69"/>
        <v/>
      </c>
      <c r="AG92" s="102" t="str">
        <f t="shared" si="69"/>
        <v/>
      </c>
      <c r="AH92" s="102" t="str">
        <f t="shared" si="69"/>
        <v/>
      </c>
      <c r="AI92" s="102" t="str">
        <f t="shared" si="69"/>
        <v/>
      </c>
      <c r="AJ92" s="102" t="str">
        <f t="shared" si="69"/>
        <v/>
      </c>
      <c r="AK92" s="102" t="str">
        <f t="shared" si="69"/>
        <v/>
      </c>
      <c r="AL92" s="102" t="str">
        <f t="shared" si="69"/>
        <v/>
      </c>
      <c r="AM92" s="102" t="str">
        <f t="shared" si="69"/>
        <v/>
      </c>
      <c r="AN92" s="102" t="str">
        <f t="shared" si="69"/>
        <v/>
      </c>
      <c r="AO92" s="102" t="str">
        <f t="shared" si="69"/>
        <v/>
      </c>
      <c r="AP92" s="102" t="str">
        <f t="shared" si="69"/>
        <v/>
      </c>
      <c r="AQ92" s="102" t="str">
        <f t="shared" si="69"/>
        <v/>
      </c>
      <c r="AR92" s="102" t="str">
        <f t="shared" si="69"/>
        <v/>
      </c>
      <c r="AS92" s="102" t="str">
        <f t="shared" si="69"/>
        <v/>
      </c>
      <c r="AT92" s="102" t="str">
        <f t="shared" si="69"/>
        <v/>
      </c>
      <c r="AU92" s="102" t="str">
        <f t="shared" si="69"/>
        <v/>
      </c>
      <c r="AV92" s="102" t="str">
        <f t="shared" si="69"/>
        <v/>
      </c>
      <c r="AW92" s="102" t="str">
        <f t="shared" si="69"/>
        <v/>
      </c>
      <c r="AX92" s="102" t="str">
        <f t="shared" si="69"/>
        <v/>
      </c>
      <c r="AY92" s="102" t="str">
        <f t="shared" si="69"/>
        <v/>
      </c>
      <c r="AZ92" s="102" t="str">
        <f t="shared" si="69"/>
        <v/>
      </c>
      <c r="BA92" s="102" t="str">
        <f t="shared" si="69"/>
        <v/>
      </c>
      <c r="BB92" s="102" t="str">
        <f t="shared" si="69"/>
        <v/>
      </c>
      <c r="BC92" s="102" t="str">
        <f t="shared" si="69"/>
        <v/>
      </c>
      <c r="BD92" s="102" t="str">
        <f t="shared" si="69"/>
        <v/>
      </c>
      <c r="BE92" s="102" t="str">
        <f t="shared" si="69"/>
        <v/>
      </c>
      <c r="BF92" s="102" t="str">
        <f t="shared" si="69"/>
        <v/>
      </c>
      <c r="BG92" s="102" t="str">
        <f t="shared" si="69"/>
        <v/>
      </c>
      <c r="BH92" s="102" t="str">
        <f t="shared" si="69"/>
        <v/>
      </c>
      <c r="BI92" s="82"/>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row>
    <row r="93" spans="2:113" ht="17.399999999999999" customHeight="1" x14ac:dyDescent="0.3">
      <c r="B93" s="25"/>
      <c r="C93" s="59"/>
      <c r="D93" s="33"/>
      <c r="E93" s="33"/>
      <c r="F93" s="33"/>
      <c r="G93" s="33"/>
      <c r="H93" s="33"/>
      <c r="I93" s="33"/>
      <c r="J93" s="46"/>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25"/>
    </row>
    <row r="94" spans="2:113" ht="13.8" x14ac:dyDescent="0.3">
      <c r="B94" s="25"/>
      <c r="C94" s="189" t="s">
        <v>272</v>
      </c>
      <c r="D94" s="25"/>
      <c r="E94" s="161">
        <f>IF(NOT(K92=""),COUNTIF(K92:BH92,"&gt;=0"),0)</f>
        <v>0</v>
      </c>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25"/>
    </row>
    <row r="95" spans="2:113" ht="13.8" x14ac:dyDescent="0.3">
      <c r="B95" s="25"/>
      <c r="C95" s="189" t="s">
        <v>273</v>
      </c>
      <c r="D95" s="25"/>
      <c r="E95" s="161">
        <f>IF(NOT(K92=""),COUNTIF(K92:BH92,"&lt;0"),0)</f>
        <v>0</v>
      </c>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25"/>
    </row>
    <row r="96" spans="2:113" x14ac:dyDescent="0.3">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row>
  </sheetData>
  <sheetProtection algorithmName="SHA-512" hashValue="VnKLuSM6RmD3eUoRBRx/5yEv6cF7Fv0H3ltXorvO2xlBCzg4iBCx6nN16hDqmqxwW70AeGMAMqLjRwzExvBrvQ==" saltValue="kgVHAR2vN/eX5bMSaTW4Fw==" spinCount="100000" sheet="1" objects="1" scenarios="1" selectLockedCells="1"/>
  <conditionalFormatting sqref="E94">
    <cfRule type="cellIs" dxfId="1" priority="2" operator="greaterThan">
      <formula>0</formula>
    </cfRule>
  </conditionalFormatting>
  <conditionalFormatting sqref="E95">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topLeftCell="A112" workbookViewId="0">
      <selection activeCell="I128" sqref="I128"/>
    </sheetView>
  </sheetViews>
  <sheetFormatPr defaultColWidth="8.88671875" defaultRowHeight="14.4" x14ac:dyDescent="0.3"/>
  <cols>
    <col min="1" max="1" width="8.88671875" style="15"/>
    <col min="2" max="2" width="7" style="15" customWidth="1"/>
    <col min="3" max="3" width="48.109375" style="15" customWidth="1"/>
    <col min="4" max="4" width="4.88671875" style="15" customWidth="1"/>
    <col min="5" max="5" width="8.88671875" style="15"/>
    <col min="6" max="6" width="3.6640625" style="15" customWidth="1"/>
    <col min="7" max="7" width="19.6640625" style="15" customWidth="1"/>
    <col min="8" max="8" width="18.44140625" style="15" customWidth="1"/>
    <col min="9" max="9" width="6.5546875" style="15" customWidth="1"/>
    <col min="10" max="12" width="8.88671875" style="15"/>
    <col min="13" max="13" width="13" style="15" customWidth="1"/>
    <col min="14" max="16384" width="8.88671875" style="15"/>
  </cols>
  <sheetData>
    <row r="2" spans="2:9" x14ac:dyDescent="0.3">
      <c r="B2" s="14"/>
      <c r="C2" s="14"/>
      <c r="D2" s="14"/>
      <c r="E2" s="14"/>
      <c r="F2" s="14"/>
      <c r="G2" s="14"/>
      <c r="H2" s="14"/>
      <c r="I2" s="14"/>
    </row>
    <row r="3" spans="2:9" ht="15.6" x14ac:dyDescent="0.3">
      <c r="B3" s="14"/>
      <c r="C3" s="165" t="s">
        <v>122</v>
      </c>
      <c r="D3" s="3"/>
      <c r="E3" s="4"/>
      <c r="F3" s="4"/>
      <c r="G3" s="3"/>
      <c r="H3" s="3"/>
      <c r="I3" s="14"/>
    </row>
    <row r="4" spans="2:9" x14ac:dyDescent="0.3">
      <c r="B4" s="14"/>
      <c r="C4" s="5"/>
      <c r="D4" s="5"/>
      <c r="E4" s="167"/>
      <c r="F4" s="167"/>
      <c r="G4" s="5"/>
      <c r="H4" s="5"/>
      <c r="I4" s="14"/>
    </row>
    <row r="5" spans="2:9" x14ac:dyDescent="0.3">
      <c r="B5" s="14"/>
      <c r="C5" s="23" t="s">
        <v>41</v>
      </c>
      <c r="D5" s="5"/>
      <c r="E5" s="167"/>
      <c r="F5" s="167"/>
      <c r="G5" s="167"/>
      <c r="H5" s="167"/>
      <c r="I5" s="14"/>
    </row>
    <row r="6" spans="2:9" x14ac:dyDescent="0.3">
      <c r="B6" s="14"/>
      <c r="C6" s="23"/>
      <c r="D6" s="5"/>
      <c r="E6" s="167"/>
      <c r="F6" s="167"/>
      <c r="G6" s="5"/>
      <c r="H6" s="5"/>
      <c r="I6" s="14"/>
    </row>
    <row r="7" spans="2:9" x14ac:dyDescent="0.3">
      <c r="B7" s="14"/>
      <c r="C7" s="166" t="s">
        <v>40</v>
      </c>
      <c r="D7" s="5"/>
      <c r="E7" s="69"/>
      <c r="F7" s="69"/>
      <c r="G7" s="162" t="s">
        <v>42</v>
      </c>
      <c r="H7" s="162" t="s">
        <v>36</v>
      </c>
      <c r="I7" s="14"/>
    </row>
    <row r="8" spans="2:9" x14ac:dyDescent="0.3">
      <c r="B8" s="14"/>
      <c r="C8" s="6"/>
      <c r="D8" s="5"/>
      <c r="E8" s="167"/>
      <c r="F8" s="167"/>
      <c r="G8" s="5"/>
      <c r="H8" s="5"/>
      <c r="I8" s="14"/>
    </row>
    <row r="9" spans="2:9" x14ac:dyDescent="0.3">
      <c r="B9" s="14"/>
      <c r="C9" s="20" t="s">
        <v>21</v>
      </c>
      <c r="D9" s="5"/>
      <c r="E9" s="167"/>
      <c r="F9" s="167"/>
      <c r="G9" s="304"/>
      <c r="H9" s="304"/>
      <c r="I9" s="14"/>
    </row>
    <row r="10" spans="2:9" x14ac:dyDescent="0.3">
      <c r="B10" s="14"/>
      <c r="C10" s="22" t="s">
        <v>129</v>
      </c>
      <c r="D10" s="5"/>
      <c r="E10" s="167"/>
      <c r="F10" s="167"/>
      <c r="G10" s="305"/>
      <c r="H10" s="305"/>
      <c r="I10" s="14"/>
    </row>
    <row r="11" spans="2:9" x14ac:dyDescent="0.3">
      <c r="B11" s="14"/>
      <c r="C11" s="7" t="s">
        <v>123</v>
      </c>
      <c r="D11" s="5"/>
      <c r="E11" s="167" t="s">
        <v>22</v>
      </c>
      <c r="F11" s="167"/>
      <c r="G11" s="24"/>
      <c r="H11" s="24"/>
      <c r="I11" s="14"/>
    </row>
    <row r="12" spans="2:9" x14ac:dyDescent="0.3">
      <c r="B12" s="14"/>
      <c r="C12" s="7" t="s">
        <v>124</v>
      </c>
      <c r="D12" s="5"/>
      <c r="E12" s="167" t="s">
        <v>22</v>
      </c>
      <c r="F12" s="167"/>
      <c r="G12" s="24"/>
      <c r="H12" s="24"/>
      <c r="I12" s="14"/>
    </row>
    <row r="13" spans="2:9" ht="41.4" x14ac:dyDescent="0.3">
      <c r="B13" s="14"/>
      <c r="C13" s="7" t="s">
        <v>125</v>
      </c>
      <c r="D13" s="5"/>
      <c r="E13" s="167" t="s">
        <v>22</v>
      </c>
      <c r="F13" s="167"/>
      <c r="G13" s="24"/>
      <c r="H13" s="24"/>
      <c r="I13" s="14"/>
    </row>
    <row r="14" spans="2:9" x14ac:dyDescent="0.3">
      <c r="B14" s="14"/>
      <c r="C14" s="7" t="s">
        <v>126</v>
      </c>
      <c r="D14" s="5"/>
      <c r="E14" s="167" t="s">
        <v>22</v>
      </c>
      <c r="F14" s="167"/>
      <c r="G14" s="24"/>
      <c r="H14" s="24"/>
      <c r="I14" s="14"/>
    </row>
    <row r="15" spans="2:9" ht="27.6" x14ac:dyDescent="0.3">
      <c r="B15" s="14"/>
      <c r="C15" s="7" t="s">
        <v>127</v>
      </c>
      <c r="D15" s="5"/>
      <c r="E15" s="167" t="s">
        <v>22</v>
      </c>
      <c r="F15" s="167"/>
      <c r="G15" s="24"/>
      <c r="H15" s="24"/>
      <c r="I15" s="14"/>
    </row>
    <row r="16" spans="2:9" x14ac:dyDescent="0.3">
      <c r="B16" s="14"/>
      <c r="C16" s="7" t="s">
        <v>128</v>
      </c>
      <c r="D16" s="5"/>
      <c r="E16" s="167" t="s">
        <v>22</v>
      </c>
      <c r="F16" s="167"/>
      <c r="G16" s="24"/>
      <c r="H16" s="24"/>
      <c r="I16" s="14"/>
    </row>
    <row r="17" spans="2:9" x14ac:dyDescent="0.3">
      <c r="B17" s="14"/>
      <c r="C17" s="8" t="s">
        <v>70</v>
      </c>
      <c r="D17" s="5"/>
      <c r="E17" s="167"/>
      <c r="F17" s="167"/>
      <c r="G17" s="194">
        <f>SUM(G11:G16)</f>
        <v>0</v>
      </c>
      <c r="H17" s="194">
        <f>SUM(H11:H16)</f>
        <v>0</v>
      </c>
      <c r="I17" s="14"/>
    </row>
    <row r="18" spans="2:9" x14ac:dyDescent="0.3">
      <c r="B18" s="14"/>
      <c r="C18" s="22" t="s">
        <v>130</v>
      </c>
      <c r="D18" s="5"/>
      <c r="E18" s="167"/>
      <c r="F18" s="167"/>
      <c r="G18" s="306"/>
      <c r="H18" s="306"/>
      <c r="I18" s="14"/>
    </row>
    <row r="19" spans="2:9" x14ac:dyDescent="0.3">
      <c r="B19" s="14"/>
      <c r="C19" s="7" t="s">
        <v>131</v>
      </c>
      <c r="D19" s="5"/>
      <c r="E19" s="167" t="s">
        <v>22</v>
      </c>
      <c r="F19" s="167"/>
      <c r="G19" s="171"/>
      <c r="H19" s="171"/>
      <c r="I19" s="14"/>
    </row>
    <row r="20" spans="2:9" x14ac:dyDescent="0.3">
      <c r="B20" s="14"/>
      <c r="C20" s="7" t="s">
        <v>132</v>
      </c>
      <c r="D20" s="5"/>
      <c r="E20" s="167" t="s">
        <v>22</v>
      </c>
      <c r="F20" s="167"/>
      <c r="G20" s="171"/>
      <c r="H20" s="171"/>
      <c r="I20" s="14"/>
    </row>
    <row r="21" spans="2:9" x14ac:dyDescent="0.3">
      <c r="B21" s="14"/>
      <c r="C21" s="7" t="s">
        <v>133</v>
      </c>
      <c r="D21" s="5"/>
      <c r="E21" s="167" t="s">
        <v>22</v>
      </c>
      <c r="F21" s="167"/>
      <c r="G21" s="171"/>
      <c r="H21" s="171"/>
      <c r="I21" s="14"/>
    </row>
    <row r="22" spans="2:9" x14ac:dyDescent="0.3">
      <c r="B22" s="14"/>
      <c r="C22" s="7" t="s">
        <v>134</v>
      </c>
      <c r="D22" s="5"/>
      <c r="E22" s="167" t="s">
        <v>22</v>
      </c>
      <c r="F22" s="167"/>
      <c r="G22" s="171"/>
      <c r="H22" s="171"/>
      <c r="I22" s="14"/>
    </row>
    <row r="23" spans="2:9" x14ac:dyDescent="0.3">
      <c r="B23" s="14"/>
      <c r="C23" s="7" t="s">
        <v>135</v>
      </c>
      <c r="D23" s="5"/>
      <c r="E23" s="167" t="s">
        <v>22</v>
      </c>
      <c r="F23" s="167"/>
      <c r="G23" s="171"/>
      <c r="H23" s="171"/>
      <c r="I23" s="14"/>
    </row>
    <row r="24" spans="2:9" x14ac:dyDescent="0.3">
      <c r="B24" s="14"/>
      <c r="C24" s="7" t="s">
        <v>136</v>
      </c>
      <c r="D24" s="5"/>
      <c r="E24" s="167" t="s">
        <v>22</v>
      </c>
      <c r="F24" s="167"/>
      <c r="G24" s="171"/>
      <c r="H24" s="171"/>
      <c r="I24" s="14"/>
    </row>
    <row r="25" spans="2:9" ht="27.6" x14ac:dyDescent="0.3">
      <c r="B25" s="14"/>
      <c r="C25" s="7" t="s">
        <v>137</v>
      </c>
      <c r="D25" s="5"/>
      <c r="E25" s="167" t="s">
        <v>22</v>
      </c>
      <c r="F25" s="167"/>
      <c r="G25" s="171"/>
      <c r="H25" s="171"/>
      <c r="I25" s="14"/>
    </row>
    <row r="26" spans="2:9" x14ac:dyDescent="0.3">
      <c r="B26" s="14"/>
      <c r="C26" s="7" t="s">
        <v>138</v>
      </c>
      <c r="D26" s="5"/>
      <c r="E26" s="167" t="s">
        <v>22</v>
      </c>
      <c r="F26" s="167"/>
      <c r="G26" s="171"/>
      <c r="H26" s="171"/>
      <c r="I26" s="14"/>
    </row>
    <row r="27" spans="2:9" x14ac:dyDescent="0.3">
      <c r="B27" s="14"/>
      <c r="C27" s="7" t="s">
        <v>139</v>
      </c>
      <c r="D27" s="5"/>
      <c r="E27" s="167" t="s">
        <v>22</v>
      </c>
      <c r="F27" s="167"/>
      <c r="G27" s="171"/>
      <c r="H27" s="171"/>
      <c r="I27" s="14"/>
    </row>
    <row r="28" spans="2:9" x14ac:dyDescent="0.3">
      <c r="B28" s="14"/>
      <c r="C28" s="8" t="s">
        <v>70</v>
      </c>
      <c r="D28" s="5"/>
      <c r="E28" s="167"/>
      <c r="F28" s="167"/>
      <c r="G28" s="194">
        <f>SUM(G19:G27)</f>
        <v>0</v>
      </c>
      <c r="H28" s="194">
        <f>SUM(H19:H27)</f>
        <v>0</v>
      </c>
      <c r="I28" s="14"/>
    </row>
    <row r="29" spans="2:9" x14ac:dyDescent="0.3">
      <c r="B29" s="14"/>
      <c r="C29" s="17" t="s">
        <v>140</v>
      </c>
      <c r="D29" s="5"/>
      <c r="E29" s="167"/>
      <c r="F29" s="167"/>
      <c r="G29" s="306"/>
      <c r="H29" s="306"/>
      <c r="I29" s="14"/>
    </row>
    <row r="30" spans="2:9" x14ac:dyDescent="0.3">
      <c r="B30" s="14"/>
      <c r="C30" s="7" t="s">
        <v>141</v>
      </c>
      <c r="D30" s="5"/>
      <c r="E30" s="167" t="s">
        <v>22</v>
      </c>
      <c r="F30" s="167"/>
      <c r="G30" s="171"/>
      <c r="H30" s="171"/>
      <c r="I30" s="14"/>
    </row>
    <row r="31" spans="2:9" x14ac:dyDescent="0.3">
      <c r="B31" s="14"/>
      <c r="C31" s="7" t="s">
        <v>142</v>
      </c>
      <c r="D31" s="5"/>
      <c r="E31" s="167" t="s">
        <v>22</v>
      </c>
      <c r="F31" s="167"/>
      <c r="G31" s="171"/>
      <c r="H31" s="171"/>
      <c r="I31" s="14"/>
    </row>
    <row r="32" spans="2:9" ht="27.6" x14ac:dyDescent="0.3">
      <c r="B32" s="14"/>
      <c r="C32" s="7" t="s">
        <v>143</v>
      </c>
      <c r="D32" s="5"/>
      <c r="E32" s="167" t="s">
        <v>22</v>
      </c>
      <c r="F32" s="167"/>
      <c r="G32" s="171"/>
      <c r="H32" s="171"/>
      <c r="I32" s="14"/>
    </row>
    <row r="33" spans="2:9" ht="27.6" x14ac:dyDescent="0.3">
      <c r="B33" s="14"/>
      <c r="C33" s="7" t="s">
        <v>144</v>
      </c>
      <c r="D33" s="5"/>
      <c r="E33" s="167" t="s">
        <v>22</v>
      </c>
      <c r="F33" s="167"/>
      <c r="G33" s="171"/>
      <c r="H33" s="171"/>
      <c r="I33" s="14"/>
    </row>
    <row r="34" spans="2:9" x14ac:dyDescent="0.3">
      <c r="B34" s="14"/>
      <c r="C34" s="7" t="s">
        <v>145</v>
      </c>
      <c r="D34" s="5"/>
      <c r="E34" s="167" t="s">
        <v>22</v>
      </c>
      <c r="F34" s="167"/>
      <c r="G34" s="171"/>
      <c r="H34" s="171"/>
      <c r="I34" s="14"/>
    </row>
    <row r="35" spans="2:9" x14ac:dyDescent="0.3">
      <c r="B35" s="14"/>
      <c r="C35" s="7" t="s">
        <v>146</v>
      </c>
      <c r="D35" s="5"/>
      <c r="E35" s="167" t="s">
        <v>22</v>
      </c>
      <c r="F35" s="167"/>
      <c r="G35" s="24"/>
      <c r="H35" s="24"/>
      <c r="I35" s="14"/>
    </row>
    <row r="36" spans="2:9" x14ac:dyDescent="0.3">
      <c r="B36" s="14"/>
      <c r="C36" s="8" t="s">
        <v>70</v>
      </c>
      <c r="D36" s="5"/>
      <c r="E36" s="167"/>
      <c r="F36" s="167"/>
      <c r="G36" s="195">
        <f>SUM(G30:G35)</f>
        <v>0</v>
      </c>
      <c r="H36" s="195">
        <f>SUM(H30:H35)</f>
        <v>0</v>
      </c>
      <c r="I36" s="14"/>
    </row>
    <row r="37" spans="2:9" ht="15.6" x14ac:dyDescent="0.3">
      <c r="B37" s="14"/>
      <c r="C37" s="170" t="s">
        <v>23</v>
      </c>
      <c r="D37" s="5"/>
      <c r="E37" s="167"/>
      <c r="F37" s="167"/>
      <c r="G37" s="169">
        <f>G17+G28+G36</f>
        <v>0</v>
      </c>
      <c r="H37" s="169">
        <f>H17+H28+H36</f>
        <v>0</v>
      </c>
      <c r="I37" s="14"/>
    </row>
    <row r="38" spans="2:9" x14ac:dyDescent="0.3">
      <c r="B38" s="14"/>
      <c r="C38" s="164" t="s">
        <v>24</v>
      </c>
      <c r="D38" s="5"/>
      <c r="E38" s="167"/>
      <c r="F38" s="167"/>
      <c r="G38" s="305"/>
      <c r="H38" s="305"/>
      <c r="I38" s="14"/>
    </row>
    <row r="39" spans="2:9" x14ac:dyDescent="0.3">
      <c r="B39" s="14"/>
      <c r="C39" s="17" t="s">
        <v>147</v>
      </c>
      <c r="D39" s="5"/>
      <c r="E39" s="167"/>
      <c r="F39" s="167"/>
      <c r="G39" s="307"/>
      <c r="H39" s="307"/>
      <c r="I39" s="14"/>
    </row>
    <row r="40" spans="2:9" x14ac:dyDescent="0.3">
      <c r="B40" s="14"/>
      <c r="C40" s="7" t="s">
        <v>148</v>
      </c>
      <c r="D40" s="5"/>
      <c r="E40" s="167" t="s">
        <v>22</v>
      </c>
      <c r="F40" s="167"/>
      <c r="G40" s="24"/>
      <c r="H40" s="24"/>
      <c r="I40" s="14"/>
    </row>
    <row r="41" spans="2:9" x14ac:dyDescent="0.3">
      <c r="B41" s="14"/>
      <c r="C41" s="7" t="s">
        <v>149</v>
      </c>
      <c r="D41" s="5"/>
      <c r="E41" s="167" t="s">
        <v>22</v>
      </c>
      <c r="F41" s="167"/>
      <c r="G41" s="24"/>
      <c r="H41" s="24"/>
      <c r="I41" s="14"/>
    </row>
    <row r="42" spans="2:9" x14ac:dyDescent="0.3">
      <c r="B42" s="14"/>
      <c r="C42" s="7" t="s">
        <v>150</v>
      </c>
      <c r="D42" s="5"/>
      <c r="E42" s="167" t="s">
        <v>22</v>
      </c>
      <c r="F42" s="167"/>
      <c r="G42" s="24"/>
      <c r="H42" s="24"/>
      <c r="I42" s="14"/>
    </row>
    <row r="43" spans="2:9" x14ac:dyDescent="0.3">
      <c r="B43" s="14"/>
      <c r="C43" s="7" t="s">
        <v>151</v>
      </c>
      <c r="D43" s="5"/>
      <c r="E43" s="167" t="s">
        <v>22</v>
      </c>
      <c r="F43" s="167"/>
      <c r="G43" s="24"/>
      <c r="H43" s="24"/>
      <c r="I43" s="14"/>
    </row>
    <row r="44" spans="2:9" x14ac:dyDescent="0.3">
      <c r="B44" s="14"/>
      <c r="C44" s="8" t="s">
        <v>70</v>
      </c>
      <c r="D44" s="5"/>
      <c r="E44" s="167"/>
      <c r="F44" s="167"/>
      <c r="G44" s="172">
        <f>SUM(G40:G43)</f>
        <v>0</v>
      </c>
      <c r="H44" s="172">
        <f>SUM(H40:H43)</f>
        <v>0</v>
      </c>
      <c r="I44" s="14"/>
    </row>
    <row r="45" spans="2:9" x14ac:dyDescent="0.3">
      <c r="B45" s="14"/>
      <c r="C45" s="17" t="s">
        <v>152</v>
      </c>
      <c r="D45" s="5"/>
      <c r="E45" s="167"/>
      <c r="F45" s="167"/>
      <c r="G45" s="307"/>
      <c r="H45" s="307"/>
      <c r="I45" s="14"/>
    </row>
    <row r="46" spans="2:9" x14ac:dyDescent="0.3">
      <c r="B46" s="14"/>
      <c r="C46" s="7" t="s">
        <v>153</v>
      </c>
      <c r="D46" s="5"/>
      <c r="E46" s="167" t="s">
        <v>22</v>
      </c>
      <c r="F46" s="167"/>
      <c r="G46" s="24"/>
      <c r="H46" s="24"/>
      <c r="I46" s="14"/>
    </row>
    <row r="47" spans="2:9" x14ac:dyDescent="0.3">
      <c r="B47" s="14"/>
      <c r="C47" s="7" t="s">
        <v>154</v>
      </c>
      <c r="D47" s="5"/>
      <c r="E47" s="167" t="s">
        <v>22</v>
      </c>
      <c r="F47" s="167"/>
      <c r="G47" s="24"/>
      <c r="H47" s="24"/>
      <c r="I47" s="14"/>
    </row>
    <row r="48" spans="2:9" ht="27.6" x14ac:dyDescent="0.3">
      <c r="B48" s="14"/>
      <c r="C48" s="7" t="s">
        <v>155</v>
      </c>
      <c r="D48" s="5"/>
      <c r="E48" s="167" t="s">
        <v>22</v>
      </c>
      <c r="F48" s="167"/>
      <c r="G48" s="24"/>
      <c r="H48" s="24"/>
      <c r="I48" s="14"/>
    </row>
    <row r="49" spans="2:9" x14ac:dyDescent="0.3">
      <c r="B49" s="14"/>
      <c r="C49" s="7" t="s">
        <v>156</v>
      </c>
      <c r="D49" s="5"/>
      <c r="E49" s="167" t="s">
        <v>22</v>
      </c>
      <c r="F49" s="167"/>
      <c r="G49" s="24"/>
      <c r="H49" s="24"/>
      <c r="I49" s="14"/>
    </row>
    <row r="50" spans="2:9" x14ac:dyDescent="0.3">
      <c r="B50" s="14"/>
      <c r="C50" s="7" t="s">
        <v>157</v>
      </c>
      <c r="D50" s="5"/>
      <c r="E50" s="167" t="s">
        <v>22</v>
      </c>
      <c r="F50" s="167"/>
      <c r="G50" s="24"/>
      <c r="H50" s="24"/>
      <c r="I50" s="14"/>
    </row>
    <row r="51" spans="2:9" x14ac:dyDescent="0.3">
      <c r="B51" s="14"/>
      <c r="C51" s="8" t="s">
        <v>70</v>
      </c>
      <c r="D51" s="5"/>
      <c r="E51" s="167"/>
      <c r="F51" s="167"/>
      <c r="G51" s="172">
        <f>SUM(G46:G50)</f>
        <v>0</v>
      </c>
      <c r="H51" s="172">
        <f>SUM(H46:H50)</f>
        <v>0</v>
      </c>
      <c r="I51" s="14"/>
    </row>
    <row r="52" spans="2:9" x14ac:dyDescent="0.3">
      <c r="B52" s="14"/>
      <c r="C52" s="17" t="s">
        <v>158</v>
      </c>
      <c r="D52" s="5"/>
      <c r="E52" s="167" t="s">
        <v>22</v>
      </c>
      <c r="F52" s="167"/>
      <c r="G52" s="307"/>
      <c r="H52" s="307"/>
      <c r="I52" s="14"/>
    </row>
    <row r="53" spans="2:9" x14ac:dyDescent="0.3">
      <c r="B53" s="14"/>
      <c r="C53" s="7" t="s">
        <v>159</v>
      </c>
      <c r="D53" s="5"/>
      <c r="E53" s="167" t="s">
        <v>22</v>
      </c>
      <c r="F53" s="167"/>
      <c r="G53" s="24"/>
      <c r="H53" s="24"/>
      <c r="I53" s="14"/>
    </row>
    <row r="54" spans="2:9" x14ac:dyDescent="0.3">
      <c r="B54" s="14"/>
      <c r="C54" s="18" t="s">
        <v>160</v>
      </c>
      <c r="D54" s="5"/>
      <c r="E54" s="167" t="s">
        <v>22</v>
      </c>
      <c r="F54" s="167"/>
      <c r="G54" s="24"/>
      <c r="H54" s="24"/>
      <c r="I54" s="14"/>
    </row>
    <row r="55" spans="2:9" x14ac:dyDescent="0.3">
      <c r="B55" s="14"/>
      <c r="C55" s="8" t="s">
        <v>70</v>
      </c>
      <c r="D55" s="5"/>
      <c r="E55" s="167"/>
      <c r="F55" s="167"/>
      <c r="G55" s="195">
        <f>SUM(G53:G54)</f>
        <v>0</v>
      </c>
      <c r="H55" s="195">
        <f>SUM(H53:H54)</f>
        <v>0</v>
      </c>
      <c r="I55" s="14"/>
    </row>
    <row r="56" spans="2:9" x14ac:dyDescent="0.3">
      <c r="B56" s="14"/>
      <c r="C56" s="17" t="s">
        <v>161</v>
      </c>
      <c r="D56" s="5"/>
      <c r="E56" s="167"/>
      <c r="F56" s="167"/>
      <c r="G56" s="24"/>
      <c r="H56" s="24"/>
      <c r="I56" s="14"/>
    </row>
    <row r="57" spans="2:9" ht="15.6" x14ac:dyDescent="0.3">
      <c r="B57" s="14"/>
      <c r="C57" s="168" t="s">
        <v>25</v>
      </c>
      <c r="D57" s="5"/>
      <c r="E57" s="167"/>
      <c r="F57" s="167"/>
      <c r="G57" s="169">
        <f>G56+G55+G51+G44</f>
        <v>0</v>
      </c>
      <c r="H57" s="169">
        <f>H56+H55+H51+H44</f>
        <v>0</v>
      </c>
      <c r="I57" s="14"/>
    </row>
    <row r="58" spans="2:9" ht="15" customHeight="1" x14ac:dyDescent="0.3">
      <c r="B58" s="14"/>
      <c r="C58" s="164" t="s">
        <v>26</v>
      </c>
      <c r="D58" s="5"/>
      <c r="E58" s="167"/>
      <c r="F58" s="167"/>
      <c r="G58" s="172">
        <f>SUM(G59:G60)</f>
        <v>0</v>
      </c>
      <c r="H58" s="172">
        <f>SUM(H59:H60)</f>
        <v>0</v>
      </c>
      <c r="I58" s="14"/>
    </row>
    <row r="59" spans="2:9" ht="15" customHeight="1" x14ac:dyDescent="0.3">
      <c r="B59" s="14"/>
      <c r="C59" s="7" t="s">
        <v>162</v>
      </c>
      <c r="D59" s="5"/>
      <c r="E59" s="167" t="s">
        <v>22</v>
      </c>
      <c r="F59" s="167"/>
      <c r="G59" s="24"/>
      <c r="H59" s="24"/>
      <c r="I59" s="14"/>
    </row>
    <row r="60" spans="2:9" x14ac:dyDescent="0.3">
      <c r="B60" s="14"/>
      <c r="C60" s="7" t="s">
        <v>163</v>
      </c>
      <c r="D60" s="5"/>
      <c r="E60" s="167" t="s">
        <v>22</v>
      </c>
      <c r="F60" s="167"/>
      <c r="G60" s="24"/>
      <c r="H60" s="24"/>
      <c r="I60" s="14"/>
    </row>
    <row r="61" spans="2:9" ht="27.6" x14ac:dyDescent="0.3">
      <c r="B61" s="14"/>
      <c r="C61" s="164" t="s">
        <v>27</v>
      </c>
      <c r="D61" s="5"/>
      <c r="E61" s="167"/>
      <c r="F61" s="167"/>
      <c r="G61" s="307"/>
      <c r="H61" s="307"/>
      <c r="I61" s="14"/>
    </row>
    <row r="62" spans="2:9" ht="41.4" x14ac:dyDescent="0.3">
      <c r="B62" s="14"/>
      <c r="C62" s="7" t="s">
        <v>164</v>
      </c>
      <c r="D62" s="5"/>
      <c r="E62" s="167" t="s">
        <v>22</v>
      </c>
      <c r="F62" s="167"/>
      <c r="G62" s="24"/>
      <c r="H62" s="24"/>
      <c r="I62" s="14"/>
    </row>
    <row r="63" spans="2:9" x14ac:dyDescent="0.3">
      <c r="B63" s="14"/>
      <c r="C63" s="7" t="s">
        <v>165</v>
      </c>
      <c r="D63" s="5"/>
      <c r="E63" s="167" t="s">
        <v>22</v>
      </c>
      <c r="F63" s="167"/>
      <c r="G63" s="24"/>
      <c r="H63" s="24"/>
      <c r="I63" s="14"/>
    </row>
    <row r="64" spans="2:9" x14ac:dyDescent="0.3">
      <c r="B64" s="14"/>
      <c r="C64" s="7" t="s">
        <v>166</v>
      </c>
      <c r="D64" s="5"/>
      <c r="E64" s="167" t="s">
        <v>22</v>
      </c>
      <c r="F64" s="167"/>
      <c r="G64" s="24"/>
      <c r="H64" s="24"/>
      <c r="I64" s="14"/>
    </row>
    <row r="65" spans="2:9" x14ac:dyDescent="0.3">
      <c r="B65" s="14"/>
      <c r="C65" s="7" t="s">
        <v>167</v>
      </c>
      <c r="D65" s="5"/>
      <c r="E65" s="167" t="s">
        <v>22</v>
      </c>
      <c r="F65" s="167"/>
      <c r="G65" s="24"/>
      <c r="H65" s="24"/>
      <c r="I65" s="14"/>
    </row>
    <row r="66" spans="2:9" x14ac:dyDescent="0.3">
      <c r="B66" s="14"/>
      <c r="C66" s="7" t="s">
        <v>168</v>
      </c>
      <c r="D66" s="5"/>
      <c r="E66" s="167" t="s">
        <v>22</v>
      </c>
      <c r="F66" s="167"/>
      <c r="G66" s="24"/>
      <c r="H66" s="24"/>
      <c r="I66" s="14"/>
    </row>
    <row r="67" spans="2:9" x14ac:dyDescent="0.3">
      <c r="B67" s="14"/>
      <c r="C67" s="7" t="s">
        <v>169</v>
      </c>
      <c r="D67" s="5"/>
      <c r="E67" s="167" t="s">
        <v>22</v>
      </c>
      <c r="F67" s="167"/>
      <c r="G67" s="24"/>
      <c r="H67" s="24"/>
      <c r="I67" s="14"/>
    </row>
    <row r="68" spans="2:9" ht="27.6" x14ac:dyDescent="0.3">
      <c r="B68" s="14"/>
      <c r="C68" s="7" t="s">
        <v>170</v>
      </c>
      <c r="D68" s="5"/>
      <c r="E68" s="167" t="s">
        <v>22</v>
      </c>
      <c r="F68" s="167"/>
      <c r="G68" s="24"/>
      <c r="H68" s="24"/>
      <c r="I68" s="14"/>
    </row>
    <row r="69" spans="2:9" ht="27.6" x14ac:dyDescent="0.3">
      <c r="B69" s="14"/>
      <c r="C69" s="7" t="s">
        <v>171</v>
      </c>
      <c r="D69" s="5"/>
      <c r="E69" s="167" t="s">
        <v>22</v>
      </c>
      <c r="F69" s="167"/>
      <c r="G69" s="24"/>
      <c r="H69" s="24"/>
      <c r="I69" s="14"/>
    </row>
    <row r="70" spans="2:9" x14ac:dyDescent="0.3">
      <c r="B70" s="14"/>
      <c r="C70" s="8" t="s">
        <v>70</v>
      </c>
      <c r="D70" s="5"/>
      <c r="E70" s="167"/>
      <c r="F70" s="167"/>
      <c r="G70" s="172">
        <f>SUM(G62:G69)</f>
        <v>0</v>
      </c>
      <c r="H70" s="172">
        <f>SUM(H62:H69)</f>
        <v>0</v>
      </c>
      <c r="I70" s="14"/>
    </row>
    <row r="71" spans="2:9" x14ac:dyDescent="0.3">
      <c r="B71" s="14"/>
      <c r="C71" s="164" t="s">
        <v>172</v>
      </c>
      <c r="D71" s="5"/>
      <c r="E71" s="167"/>
      <c r="F71" s="167"/>
      <c r="G71" s="11">
        <f>G57+G59-G70-G90-G93-G96</f>
        <v>0</v>
      </c>
      <c r="H71" s="11">
        <f>H57+H59-H70-H90-H93-H96</f>
        <v>0</v>
      </c>
      <c r="I71" s="14"/>
    </row>
    <row r="72" spans="2:9" x14ac:dyDescent="0.3">
      <c r="B72" s="14"/>
      <c r="C72" s="166" t="s">
        <v>173</v>
      </c>
      <c r="D72" s="5"/>
      <c r="E72" s="167"/>
      <c r="F72" s="167"/>
      <c r="G72" s="11">
        <f>G37+G60+G71</f>
        <v>0</v>
      </c>
      <c r="H72" s="11">
        <f>H37+H60+H71</f>
        <v>0</v>
      </c>
      <c r="I72" s="14"/>
    </row>
    <row r="73" spans="2:9" ht="27.6" x14ac:dyDescent="0.3">
      <c r="B73" s="14"/>
      <c r="C73" s="166" t="s">
        <v>174</v>
      </c>
      <c r="D73" s="5"/>
      <c r="E73" s="167"/>
      <c r="F73" s="167"/>
      <c r="G73" s="307"/>
      <c r="H73" s="307"/>
      <c r="I73" s="14"/>
    </row>
    <row r="74" spans="2:9" ht="41.4" x14ac:dyDescent="0.3">
      <c r="B74" s="14"/>
      <c r="C74" s="7" t="s">
        <v>175</v>
      </c>
      <c r="D74" s="5"/>
      <c r="E74" s="167" t="s">
        <v>22</v>
      </c>
      <c r="F74" s="167"/>
      <c r="G74" s="24"/>
      <c r="H74" s="24"/>
      <c r="I74" s="14"/>
    </row>
    <row r="75" spans="2:9" x14ac:dyDescent="0.3">
      <c r="B75" s="14"/>
      <c r="C75" s="7" t="s">
        <v>165</v>
      </c>
      <c r="D75" s="5"/>
      <c r="E75" s="167" t="s">
        <v>22</v>
      </c>
      <c r="F75" s="167"/>
      <c r="G75" s="24"/>
      <c r="H75" s="24"/>
      <c r="I75" s="14"/>
    </row>
    <row r="76" spans="2:9" x14ac:dyDescent="0.3">
      <c r="B76" s="14"/>
      <c r="C76" s="7" t="s">
        <v>166</v>
      </c>
      <c r="D76" s="5"/>
      <c r="E76" s="167" t="s">
        <v>22</v>
      </c>
      <c r="F76" s="167"/>
      <c r="G76" s="24"/>
      <c r="H76" s="24"/>
      <c r="I76" s="14"/>
    </row>
    <row r="77" spans="2:9" x14ac:dyDescent="0.3">
      <c r="B77" s="14"/>
      <c r="C77" s="7" t="s">
        <v>167</v>
      </c>
      <c r="D77" s="5"/>
      <c r="E77" s="167" t="s">
        <v>22</v>
      </c>
      <c r="F77" s="167"/>
      <c r="G77" s="24"/>
      <c r="H77" s="24"/>
      <c r="I77" s="14"/>
    </row>
    <row r="78" spans="2:9" x14ac:dyDescent="0.3">
      <c r="B78" s="14"/>
      <c r="C78" s="7" t="s">
        <v>168</v>
      </c>
      <c r="D78" s="5"/>
      <c r="E78" s="167" t="s">
        <v>22</v>
      </c>
      <c r="F78" s="167"/>
      <c r="G78" s="24"/>
      <c r="H78" s="24"/>
      <c r="I78" s="14"/>
    </row>
    <row r="79" spans="2:9" x14ac:dyDescent="0.3">
      <c r="B79" s="14"/>
      <c r="C79" s="7" t="s">
        <v>169</v>
      </c>
      <c r="D79" s="5"/>
      <c r="E79" s="167" t="s">
        <v>22</v>
      </c>
      <c r="F79" s="167"/>
      <c r="G79" s="24"/>
      <c r="H79" s="24"/>
      <c r="I79" s="14"/>
    </row>
    <row r="80" spans="2:9" ht="27.6" x14ac:dyDescent="0.3">
      <c r="B80" s="14"/>
      <c r="C80" s="7" t="s">
        <v>170</v>
      </c>
      <c r="D80" s="5"/>
      <c r="E80" s="167" t="s">
        <v>22</v>
      </c>
      <c r="F80" s="167"/>
      <c r="G80" s="24"/>
      <c r="H80" s="24"/>
      <c r="I80" s="14"/>
    </row>
    <row r="81" spans="2:9" ht="27.6" x14ac:dyDescent="0.3">
      <c r="B81" s="14"/>
      <c r="C81" s="7" t="s">
        <v>176</v>
      </c>
      <c r="D81" s="5"/>
      <c r="E81" s="167" t="s">
        <v>22</v>
      </c>
      <c r="F81" s="167"/>
      <c r="G81" s="24"/>
      <c r="H81" s="24"/>
      <c r="I81" s="14"/>
    </row>
    <row r="82" spans="2:9" x14ac:dyDescent="0.3">
      <c r="B82" s="14"/>
      <c r="C82" s="8" t="s">
        <v>70</v>
      </c>
      <c r="D82" s="5"/>
      <c r="E82" s="167"/>
      <c r="F82" s="167"/>
      <c r="G82" s="11">
        <f>SUM(G74:G81)</f>
        <v>0</v>
      </c>
      <c r="H82" s="11">
        <f>SUM(H74:H81)</f>
        <v>0</v>
      </c>
      <c r="I82" s="14"/>
    </row>
    <row r="83" spans="2:9" x14ac:dyDescent="0.3">
      <c r="B83" s="14"/>
      <c r="C83" s="166" t="s">
        <v>177</v>
      </c>
      <c r="D83" s="5"/>
      <c r="E83" s="167"/>
      <c r="F83" s="167"/>
      <c r="G83" s="307"/>
      <c r="H83" s="307"/>
      <c r="I83" s="14"/>
    </row>
    <row r="84" spans="2:9" x14ac:dyDescent="0.3">
      <c r="B84" s="14"/>
      <c r="C84" s="7" t="s">
        <v>178</v>
      </c>
      <c r="D84" s="5"/>
      <c r="E84" s="167" t="s">
        <v>22</v>
      </c>
      <c r="F84" s="167"/>
      <c r="G84" s="24"/>
      <c r="H84" s="24"/>
      <c r="I84" s="14"/>
    </row>
    <row r="85" spans="2:9" x14ac:dyDescent="0.3">
      <c r="B85" s="14"/>
      <c r="C85" s="7" t="s">
        <v>179</v>
      </c>
      <c r="D85" s="5"/>
      <c r="E85" s="167" t="s">
        <v>22</v>
      </c>
      <c r="F85" s="167"/>
      <c r="G85" s="24"/>
      <c r="H85" s="24"/>
      <c r="I85" s="14"/>
    </row>
    <row r="86" spans="2:9" x14ac:dyDescent="0.3">
      <c r="B86" s="14"/>
      <c r="C86" s="7" t="s">
        <v>180</v>
      </c>
      <c r="D86" s="5"/>
      <c r="E86" s="167" t="s">
        <v>22</v>
      </c>
      <c r="F86" s="167"/>
      <c r="G86" s="24"/>
      <c r="H86" s="24"/>
      <c r="I86" s="14"/>
    </row>
    <row r="87" spans="2:9" x14ac:dyDescent="0.3">
      <c r="B87" s="14"/>
      <c r="C87" s="8" t="s">
        <v>70</v>
      </c>
      <c r="D87" s="5"/>
      <c r="E87" s="167"/>
      <c r="F87" s="167"/>
      <c r="G87" s="11">
        <f>SUM(G84:G86)</f>
        <v>0</v>
      </c>
      <c r="H87" s="11">
        <f>SUM(H84:H86)</f>
        <v>0</v>
      </c>
      <c r="I87" s="14"/>
    </row>
    <row r="88" spans="2:9" x14ac:dyDescent="0.3">
      <c r="B88" s="14"/>
      <c r="C88" s="166" t="s">
        <v>28</v>
      </c>
      <c r="D88" s="5"/>
      <c r="E88" s="167"/>
      <c r="F88" s="167"/>
      <c r="G88" s="307"/>
      <c r="H88" s="307"/>
      <c r="I88" s="14"/>
    </row>
    <row r="89" spans="2:9" x14ac:dyDescent="0.3">
      <c r="B89" s="14"/>
      <c r="C89" s="16" t="s">
        <v>29</v>
      </c>
      <c r="D89" s="5"/>
      <c r="E89" s="167"/>
      <c r="F89" s="167"/>
      <c r="G89" s="172">
        <f>SUM(G90:G91)</f>
        <v>0</v>
      </c>
      <c r="H89" s="172">
        <f>SUM(H90:H91)</f>
        <v>0</v>
      </c>
      <c r="I89" s="14"/>
    </row>
    <row r="90" spans="2:9" x14ac:dyDescent="0.3">
      <c r="B90" s="14"/>
      <c r="C90" s="16" t="s">
        <v>162</v>
      </c>
      <c r="D90" s="5"/>
      <c r="E90" s="167" t="s">
        <v>22</v>
      </c>
      <c r="F90" s="167"/>
      <c r="G90" s="24"/>
      <c r="H90" s="24"/>
      <c r="I90" s="14"/>
    </row>
    <row r="91" spans="2:9" x14ac:dyDescent="0.3">
      <c r="B91" s="14"/>
      <c r="C91" s="16" t="s">
        <v>163</v>
      </c>
      <c r="D91" s="5"/>
      <c r="E91" s="167" t="s">
        <v>22</v>
      </c>
      <c r="F91" s="167"/>
      <c r="G91" s="24"/>
      <c r="H91" s="24"/>
      <c r="I91" s="14"/>
    </row>
    <row r="92" spans="2:9" x14ac:dyDescent="0.3">
      <c r="B92" s="14"/>
      <c r="C92" s="7" t="s">
        <v>30</v>
      </c>
      <c r="D92" s="5"/>
      <c r="E92" s="167"/>
      <c r="F92" s="167"/>
      <c r="G92" s="172">
        <f>SUM(G93:G94)</f>
        <v>0</v>
      </c>
      <c r="H92" s="172">
        <f>SUM(H93:H94)</f>
        <v>0</v>
      </c>
      <c r="I92" s="14"/>
    </row>
    <row r="93" spans="2:9" x14ac:dyDescent="0.3">
      <c r="B93" s="14"/>
      <c r="C93" s="16" t="s">
        <v>162</v>
      </c>
      <c r="D93" s="5"/>
      <c r="E93" s="167" t="s">
        <v>22</v>
      </c>
      <c r="F93" s="167"/>
      <c r="G93" s="24"/>
      <c r="H93" s="24"/>
      <c r="I93" s="14"/>
    </row>
    <row r="94" spans="2:9" x14ac:dyDescent="0.3">
      <c r="B94" s="14"/>
      <c r="C94" s="16" t="s">
        <v>163</v>
      </c>
      <c r="D94" s="5"/>
      <c r="E94" s="167" t="s">
        <v>22</v>
      </c>
      <c r="F94" s="167"/>
      <c r="G94" s="24"/>
      <c r="H94" s="24"/>
      <c r="I94" s="14"/>
    </row>
    <row r="95" spans="2:9" ht="27.6" x14ac:dyDescent="0.3">
      <c r="B95" s="14"/>
      <c r="C95" s="7" t="s">
        <v>31</v>
      </c>
      <c r="D95" s="5"/>
      <c r="E95" s="167"/>
      <c r="F95" s="167"/>
      <c r="G95" s="172">
        <f>SUM(G96:G97)</f>
        <v>0</v>
      </c>
      <c r="H95" s="172">
        <f>SUM(H96:H97)</f>
        <v>0</v>
      </c>
      <c r="I95" s="14"/>
    </row>
    <row r="96" spans="2:9" x14ac:dyDescent="0.3">
      <c r="B96" s="14"/>
      <c r="C96" s="16" t="s">
        <v>162</v>
      </c>
      <c r="D96" s="5"/>
      <c r="E96" s="167" t="s">
        <v>22</v>
      </c>
      <c r="F96" s="167"/>
      <c r="G96" s="24"/>
      <c r="H96" s="24"/>
      <c r="I96" s="14"/>
    </row>
    <row r="97" spans="2:9" x14ac:dyDescent="0.3">
      <c r="B97" s="14"/>
      <c r="C97" s="16" t="s">
        <v>163</v>
      </c>
      <c r="D97" s="5"/>
      <c r="E97" s="167" t="s">
        <v>22</v>
      </c>
      <c r="F97" s="167"/>
      <c r="G97" s="24"/>
      <c r="H97" s="24"/>
      <c r="I97" s="14"/>
    </row>
    <row r="98" spans="2:9" x14ac:dyDescent="0.3">
      <c r="B98" s="14"/>
      <c r="C98" s="18" t="s">
        <v>121</v>
      </c>
      <c r="D98" s="5"/>
      <c r="E98" s="167" t="s">
        <v>22</v>
      </c>
      <c r="F98" s="167"/>
      <c r="G98" s="24"/>
      <c r="H98" s="24"/>
      <c r="I98" s="14"/>
    </row>
    <row r="99" spans="2:9" x14ac:dyDescent="0.3">
      <c r="B99" s="14"/>
      <c r="C99" s="8" t="s">
        <v>70</v>
      </c>
      <c r="D99" s="9"/>
      <c r="E99" s="167"/>
      <c r="F99" s="167"/>
      <c r="G99" s="172">
        <f>G89+G92+G95+G98</f>
        <v>0</v>
      </c>
      <c r="H99" s="172">
        <f>H89+H92+H95+H98</f>
        <v>0</v>
      </c>
      <c r="I99" s="14"/>
    </row>
    <row r="100" spans="2:9" x14ac:dyDescent="0.3">
      <c r="B100" s="14"/>
      <c r="C100" s="166" t="s">
        <v>32</v>
      </c>
      <c r="D100" s="5"/>
      <c r="E100" s="167"/>
      <c r="F100" s="167"/>
      <c r="G100" s="307"/>
      <c r="H100" s="307"/>
      <c r="I100" s="14"/>
    </row>
    <row r="101" spans="2:9" x14ac:dyDescent="0.3">
      <c r="B101" s="14"/>
      <c r="C101" s="166" t="s">
        <v>181</v>
      </c>
      <c r="D101" s="5"/>
      <c r="E101" s="167"/>
      <c r="F101" s="167"/>
      <c r="G101" s="307"/>
      <c r="H101" s="307"/>
      <c r="I101" s="14"/>
    </row>
    <row r="102" spans="2:9" x14ac:dyDescent="0.3">
      <c r="B102" s="14"/>
      <c r="C102" s="16" t="s">
        <v>182</v>
      </c>
      <c r="D102" s="5"/>
      <c r="E102" s="167" t="s">
        <v>22</v>
      </c>
      <c r="F102" s="167"/>
      <c r="G102" s="24"/>
      <c r="H102" s="24"/>
      <c r="I102" s="14"/>
    </row>
    <row r="103" spans="2:9" x14ac:dyDescent="0.3">
      <c r="B103" s="14"/>
      <c r="C103" s="16" t="s">
        <v>183</v>
      </c>
      <c r="D103" s="5"/>
      <c r="E103" s="167" t="s">
        <v>22</v>
      </c>
      <c r="F103" s="167"/>
      <c r="G103" s="24"/>
      <c r="H103" s="24"/>
      <c r="I103" s="14"/>
    </row>
    <row r="104" spans="2:9" x14ac:dyDescent="0.3">
      <c r="B104" s="14"/>
      <c r="C104" s="16" t="s">
        <v>184</v>
      </c>
      <c r="D104" s="5"/>
      <c r="E104" s="167" t="s">
        <v>22</v>
      </c>
      <c r="F104" s="167"/>
      <c r="G104" s="24"/>
      <c r="H104" s="24"/>
      <c r="I104" s="14"/>
    </row>
    <row r="105" spans="2:9" ht="27.6" x14ac:dyDescent="0.3">
      <c r="B105" s="14"/>
      <c r="C105" s="16" t="s">
        <v>185</v>
      </c>
      <c r="D105" s="5"/>
      <c r="E105" s="167" t="s">
        <v>22</v>
      </c>
      <c r="F105" s="167"/>
      <c r="G105" s="24"/>
      <c r="H105" s="24"/>
      <c r="I105" s="14"/>
    </row>
    <row r="106" spans="2:9" x14ac:dyDescent="0.3">
      <c r="B106" s="14"/>
      <c r="C106" s="16" t="s">
        <v>186</v>
      </c>
      <c r="D106" s="5"/>
      <c r="E106" s="167" t="s">
        <v>22</v>
      </c>
      <c r="F106" s="167"/>
      <c r="G106" s="24"/>
      <c r="H106" s="24"/>
      <c r="I106" s="14"/>
    </row>
    <row r="107" spans="2:9" x14ac:dyDescent="0.3">
      <c r="B107" s="14"/>
      <c r="C107" s="8" t="s">
        <v>70</v>
      </c>
      <c r="D107" s="5"/>
      <c r="E107" s="167"/>
      <c r="F107" s="167"/>
      <c r="G107" s="11">
        <f>SUM(G102:G106)</f>
        <v>0</v>
      </c>
      <c r="H107" s="11">
        <f>SUM(H102:H106)</f>
        <v>0</v>
      </c>
      <c r="I107" s="14"/>
    </row>
    <row r="108" spans="2:9" x14ac:dyDescent="0.3">
      <c r="B108" s="14"/>
      <c r="C108" s="166" t="s">
        <v>187</v>
      </c>
      <c r="D108" s="5"/>
      <c r="E108" s="167" t="s">
        <v>22</v>
      </c>
      <c r="F108" s="167"/>
      <c r="G108" s="24"/>
      <c r="H108" s="24"/>
      <c r="I108" s="14"/>
    </row>
    <row r="109" spans="2:9" x14ac:dyDescent="0.3">
      <c r="B109" s="14"/>
      <c r="C109" s="166" t="s">
        <v>188</v>
      </c>
      <c r="D109" s="5"/>
      <c r="E109" s="167" t="s">
        <v>22</v>
      </c>
      <c r="F109" s="167"/>
      <c r="G109" s="24"/>
      <c r="H109" s="24"/>
      <c r="I109" s="14"/>
    </row>
    <row r="110" spans="2:9" x14ac:dyDescent="0.3">
      <c r="B110" s="14"/>
      <c r="C110" s="166" t="s">
        <v>189</v>
      </c>
      <c r="D110" s="5"/>
      <c r="E110" s="167" t="s">
        <v>22</v>
      </c>
      <c r="F110" s="167"/>
      <c r="G110" s="307"/>
      <c r="H110" s="307"/>
      <c r="I110" s="14"/>
    </row>
    <row r="111" spans="2:9" x14ac:dyDescent="0.3">
      <c r="B111" s="14"/>
      <c r="C111" s="7" t="s">
        <v>190</v>
      </c>
      <c r="D111" s="5"/>
      <c r="E111" s="167" t="s">
        <v>22</v>
      </c>
      <c r="F111" s="167"/>
      <c r="G111" s="24"/>
      <c r="H111" s="24"/>
      <c r="I111" s="14"/>
    </row>
    <row r="112" spans="2:9" x14ac:dyDescent="0.3">
      <c r="B112" s="14"/>
      <c r="C112" s="7" t="s">
        <v>191</v>
      </c>
      <c r="D112" s="5"/>
      <c r="E112" s="167" t="s">
        <v>22</v>
      </c>
      <c r="F112" s="167"/>
      <c r="G112" s="24"/>
      <c r="H112" s="24"/>
      <c r="I112" s="14"/>
    </row>
    <row r="113" spans="2:9" x14ac:dyDescent="0.3">
      <c r="B113" s="14"/>
      <c r="C113" s="7" t="s">
        <v>192</v>
      </c>
      <c r="D113" s="5"/>
      <c r="E113" s="167" t="s">
        <v>22</v>
      </c>
      <c r="F113" s="167"/>
      <c r="G113" s="24"/>
      <c r="H113" s="24"/>
      <c r="I113" s="14"/>
    </row>
    <row r="114" spans="2:9" x14ac:dyDescent="0.3">
      <c r="B114" s="14"/>
      <c r="C114" s="8" t="s">
        <v>70</v>
      </c>
      <c r="D114" s="5"/>
      <c r="E114" s="167"/>
      <c r="F114" s="167"/>
      <c r="G114" s="11">
        <f>SUM(G111:G113)</f>
        <v>0</v>
      </c>
      <c r="H114" s="11">
        <f>SUM(H111:H113)</f>
        <v>0</v>
      </c>
      <c r="I114" s="14"/>
    </row>
    <row r="115" spans="2:9" x14ac:dyDescent="0.3">
      <c r="B115" s="14"/>
      <c r="C115" s="7" t="s">
        <v>193</v>
      </c>
      <c r="D115" s="5"/>
      <c r="E115" s="167" t="s">
        <v>33</v>
      </c>
      <c r="F115" s="167"/>
      <c r="G115" s="24"/>
      <c r="H115" s="24"/>
      <c r="I115" s="14"/>
    </row>
    <row r="116" spans="2:9" ht="27.6" x14ac:dyDescent="0.3">
      <c r="B116" s="14"/>
      <c r="C116" s="7" t="s">
        <v>194</v>
      </c>
      <c r="D116" s="5"/>
      <c r="E116" s="167" t="s">
        <v>22</v>
      </c>
      <c r="F116" s="167"/>
      <c r="G116" s="24"/>
      <c r="H116" s="24"/>
      <c r="I116" s="14"/>
    </row>
    <row r="117" spans="2:9" x14ac:dyDescent="0.3">
      <c r="B117" s="14"/>
      <c r="C117" s="7" t="s">
        <v>195</v>
      </c>
      <c r="D117" s="5"/>
      <c r="E117" s="167" t="s">
        <v>33</v>
      </c>
      <c r="F117" s="167"/>
      <c r="G117" s="24"/>
      <c r="H117" s="24"/>
      <c r="I117" s="14"/>
    </row>
    <row r="118" spans="2:9" x14ac:dyDescent="0.3">
      <c r="B118" s="14"/>
      <c r="C118" s="166" t="s">
        <v>197</v>
      </c>
      <c r="D118" s="5"/>
      <c r="E118" s="167" t="s">
        <v>22</v>
      </c>
      <c r="F118" s="167"/>
      <c r="G118" s="24"/>
      <c r="H118" s="24"/>
      <c r="I118" s="14"/>
    </row>
    <row r="119" spans="2:9" x14ac:dyDescent="0.3">
      <c r="B119" s="14"/>
      <c r="C119" s="166" t="s">
        <v>196</v>
      </c>
      <c r="D119" s="5"/>
      <c r="E119" s="167" t="s">
        <v>33</v>
      </c>
      <c r="F119" s="167"/>
      <c r="G119" s="24"/>
      <c r="H119" s="24"/>
      <c r="I119" s="14"/>
    </row>
    <row r="120" spans="2:9" x14ac:dyDescent="0.3">
      <c r="B120" s="14"/>
      <c r="C120" s="166" t="s">
        <v>198</v>
      </c>
      <c r="D120" s="5"/>
      <c r="E120" s="167" t="s">
        <v>22</v>
      </c>
      <c r="F120" s="167"/>
      <c r="G120" s="24"/>
      <c r="H120" s="24"/>
      <c r="I120" s="14"/>
    </row>
    <row r="121" spans="2:9" x14ac:dyDescent="0.3">
      <c r="B121" s="14"/>
      <c r="C121" s="166" t="s">
        <v>199</v>
      </c>
      <c r="D121" s="5"/>
      <c r="E121" s="167" t="s">
        <v>33</v>
      </c>
      <c r="F121" s="167"/>
      <c r="G121" s="171"/>
      <c r="H121" s="171"/>
      <c r="I121" s="14"/>
    </row>
    <row r="122" spans="2:9" x14ac:dyDescent="0.3">
      <c r="B122" s="14"/>
      <c r="C122" s="7" t="s">
        <v>200</v>
      </c>
      <c r="D122" s="5"/>
      <c r="E122" s="167" t="s">
        <v>33</v>
      </c>
      <c r="F122" s="167"/>
      <c r="G122" s="171"/>
      <c r="H122" s="171"/>
      <c r="I122" s="14"/>
    </row>
    <row r="123" spans="2:9" ht="15.6" x14ac:dyDescent="0.3">
      <c r="B123" s="14"/>
      <c r="C123" s="170" t="s">
        <v>34</v>
      </c>
      <c r="D123" s="5"/>
      <c r="E123" s="167"/>
      <c r="F123" s="167"/>
      <c r="G123" s="169">
        <f>G107+G108+G109+G114+G115+G116+G117+G118+G119+G120+G121+G122</f>
        <v>0</v>
      </c>
      <c r="H123" s="169">
        <f>H107+H108+H109+H114+H115+H116+H117+H118+H119+H120+H121+H122</f>
        <v>0</v>
      </c>
      <c r="I123" s="14"/>
    </row>
    <row r="124" spans="2:9" x14ac:dyDescent="0.3">
      <c r="B124" s="14"/>
      <c r="C124" s="7" t="s">
        <v>201</v>
      </c>
      <c r="D124" s="5"/>
      <c r="E124" s="167" t="s">
        <v>22</v>
      </c>
      <c r="F124" s="167"/>
      <c r="G124" s="24"/>
      <c r="H124" s="24"/>
      <c r="I124" s="14"/>
    </row>
    <row r="125" spans="2:9" x14ac:dyDescent="0.3">
      <c r="B125" s="14"/>
      <c r="C125" s="7" t="s">
        <v>202</v>
      </c>
      <c r="D125" s="5"/>
      <c r="E125" s="167" t="s">
        <v>22</v>
      </c>
      <c r="F125" s="167"/>
      <c r="G125" s="24"/>
      <c r="H125" s="24"/>
      <c r="I125" s="14"/>
    </row>
    <row r="126" spans="2:9" ht="15.6" x14ac:dyDescent="0.3">
      <c r="B126" s="14"/>
      <c r="C126" s="170" t="s">
        <v>203</v>
      </c>
      <c r="D126" s="5"/>
      <c r="E126" s="167"/>
      <c r="F126" s="167"/>
      <c r="G126" s="169">
        <f>G123+G124+G125</f>
        <v>0</v>
      </c>
      <c r="H126" s="169">
        <f>H123+H124+H125</f>
        <v>0</v>
      </c>
      <c r="I126" s="14"/>
    </row>
    <row r="127" spans="2:9" x14ac:dyDescent="0.3">
      <c r="B127" s="14"/>
      <c r="C127" s="21"/>
      <c r="D127" s="5"/>
      <c r="E127" s="167"/>
      <c r="F127" s="167"/>
      <c r="G127" s="193"/>
      <c r="H127" s="193"/>
      <c r="I127" s="14"/>
    </row>
    <row r="128" spans="2:9" x14ac:dyDescent="0.3">
      <c r="B128" s="14"/>
      <c r="C128" s="10" t="s">
        <v>35</v>
      </c>
      <c r="D128" s="5"/>
      <c r="E128" s="167"/>
      <c r="F128" s="167"/>
      <c r="G128" s="308" t="str">
        <f>IFERROR(IF(ABS(G72-G82-G87-G91-G94-G97-G98-G126)&gt;1,"ERROR","OK"),"OK")</f>
        <v>OK</v>
      </c>
      <c r="H128" s="308" t="str">
        <f>IFERROR(IF(ABS(H72-H82-H87-H91-H94-H97-H98-H126)&gt;1,"ERROR","OK"),"OK")</f>
        <v>OK</v>
      </c>
      <c r="I128" s="14"/>
    </row>
    <row r="129" spans="2:9" x14ac:dyDescent="0.3">
      <c r="B129" s="14"/>
      <c r="C129" s="14"/>
      <c r="D129" s="14"/>
      <c r="E129" s="14"/>
      <c r="F129" s="14"/>
      <c r="G129" s="14"/>
      <c r="H129" s="14"/>
      <c r="I129" s="14"/>
    </row>
  </sheetData>
  <sheetProtection algorithmName="SHA-512" hashValue="sxfY24YxfmEzEVGKaxLIw0Z85zwcT5C92+/ZQ/KcAZPb2QvVlQ76bsxDNMnExuT2rhC0/Uw7QvcDti1JMvo1FQ==" saltValue="R2v7mPXPpWxmQDAjkZUhlg==" spinCount="100000" sheet="1" objects="1" scenarios="1" selectLockedCells="1"/>
  <conditionalFormatting sqref="G128:H128">
    <cfRule type="cellIs" dxfId="30" priority="1" operator="equal">
      <formula>"ERROR"</formula>
    </cfRule>
    <cfRule type="cellIs" dxfId="29"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topLeftCell="A179" workbookViewId="0">
      <selection activeCell="I196" sqref="I196"/>
    </sheetView>
  </sheetViews>
  <sheetFormatPr defaultColWidth="8.88671875" defaultRowHeight="14.4" x14ac:dyDescent="0.3"/>
  <cols>
    <col min="1" max="1" width="8.88671875" style="15"/>
    <col min="2" max="2" width="7" style="15" customWidth="1"/>
    <col min="3" max="3" width="48.109375" style="15" customWidth="1"/>
    <col min="4" max="4" width="4.88671875" style="15" customWidth="1"/>
    <col min="5" max="5" width="8.88671875" style="15"/>
    <col min="6" max="6" width="3.6640625" style="15" customWidth="1"/>
    <col min="7" max="7" width="19.6640625" style="15" customWidth="1"/>
    <col min="8" max="8" width="18.44140625" style="15" customWidth="1"/>
    <col min="9" max="9" width="6.5546875" style="15" customWidth="1"/>
    <col min="10" max="12" width="8.88671875" style="15"/>
    <col min="13" max="13" width="13" style="15" customWidth="1"/>
    <col min="14" max="16384" width="8.88671875" style="15"/>
  </cols>
  <sheetData>
    <row r="2" spans="2:13" x14ac:dyDescent="0.3">
      <c r="B2" s="14"/>
      <c r="C2" s="14"/>
      <c r="D2" s="14"/>
      <c r="E2" s="14"/>
      <c r="F2" s="14"/>
      <c r="G2" s="14"/>
      <c r="H2" s="14"/>
      <c r="I2" s="14"/>
    </row>
    <row r="3" spans="2:13" ht="15.6" x14ac:dyDescent="0.3">
      <c r="B3" s="14"/>
      <c r="C3" s="165" t="s">
        <v>122</v>
      </c>
      <c r="D3" s="3"/>
      <c r="E3" s="4"/>
      <c r="F3" s="4"/>
      <c r="G3" s="3"/>
      <c r="H3" s="3"/>
      <c r="I3" s="14"/>
    </row>
    <row r="4" spans="2:13" ht="15" thickBot="1" x14ac:dyDescent="0.35">
      <c r="B4" s="14"/>
      <c r="C4" s="5"/>
      <c r="D4" s="5"/>
      <c r="E4" s="167"/>
      <c r="F4" s="167"/>
      <c r="G4" s="5"/>
      <c r="H4" s="5"/>
      <c r="I4" s="14"/>
    </row>
    <row r="5" spans="2:13" ht="15" thickBot="1" x14ac:dyDescent="0.35">
      <c r="B5" s="14"/>
      <c r="C5" s="23" t="s">
        <v>41</v>
      </c>
      <c r="D5" s="5"/>
      <c r="E5" s="167"/>
      <c r="F5" s="167"/>
      <c r="G5" s="175" t="s">
        <v>265</v>
      </c>
      <c r="H5" s="176">
        <v>2</v>
      </c>
      <c r="I5" s="14"/>
      <c r="K5" s="183">
        <v>1</v>
      </c>
      <c r="L5" s="323" t="s">
        <v>263</v>
      </c>
      <c r="M5" s="323"/>
    </row>
    <row r="6" spans="2:13" x14ac:dyDescent="0.3">
      <c r="B6" s="14"/>
      <c r="C6" s="23"/>
      <c r="D6" s="5"/>
      <c r="E6" s="167"/>
      <c r="F6" s="167"/>
      <c r="G6" s="5"/>
      <c r="H6" s="5"/>
      <c r="I6" s="14"/>
      <c r="K6" s="183">
        <v>2</v>
      </c>
      <c r="L6" s="323" t="s">
        <v>264</v>
      </c>
      <c r="M6" s="323"/>
    </row>
    <row r="7" spans="2:13" x14ac:dyDescent="0.3">
      <c r="B7" s="14"/>
      <c r="C7" s="166" t="s">
        <v>40</v>
      </c>
      <c r="D7" s="5"/>
      <c r="E7" s="69"/>
      <c r="F7" s="69"/>
      <c r="G7" s="162" t="s">
        <v>42</v>
      </c>
      <c r="H7" s="162" t="s">
        <v>36</v>
      </c>
      <c r="I7" s="14"/>
    </row>
    <row r="8" spans="2:13" x14ac:dyDescent="0.3">
      <c r="B8" s="14"/>
      <c r="C8" s="6"/>
      <c r="D8" s="5"/>
      <c r="E8" s="167"/>
      <c r="F8" s="167"/>
      <c r="G8" s="5"/>
      <c r="H8" s="5"/>
      <c r="I8" s="14"/>
    </row>
    <row r="9" spans="2:13" x14ac:dyDescent="0.3">
      <c r="B9" s="14"/>
      <c r="C9" s="20" t="s">
        <v>21</v>
      </c>
      <c r="D9" s="5"/>
      <c r="E9" s="167"/>
      <c r="F9" s="167"/>
      <c r="G9" s="304"/>
      <c r="H9" s="304"/>
      <c r="I9" s="14"/>
    </row>
    <row r="10" spans="2:13" x14ac:dyDescent="0.3">
      <c r="B10" s="14"/>
      <c r="C10" s="22" t="s">
        <v>129</v>
      </c>
      <c r="D10" s="5"/>
      <c r="E10" s="167"/>
      <c r="F10" s="167"/>
      <c r="G10" s="305"/>
      <c r="H10" s="305"/>
      <c r="I10" s="14"/>
    </row>
    <row r="11" spans="2:13" x14ac:dyDescent="0.3">
      <c r="B11" s="14"/>
      <c r="C11" s="7" t="s">
        <v>123</v>
      </c>
      <c r="D11" s="5"/>
      <c r="E11" s="167" t="s">
        <v>22</v>
      </c>
      <c r="F11" s="167"/>
      <c r="G11" s="24"/>
      <c r="H11" s="24"/>
      <c r="I11" s="14"/>
    </row>
    <row r="12" spans="2:13" x14ac:dyDescent="0.3">
      <c r="B12" s="14"/>
      <c r="C12" s="7" t="s">
        <v>124</v>
      </c>
      <c r="D12" s="5"/>
      <c r="E12" s="167" t="s">
        <v>22</v>
      </c>
      <c r="F12" s="167"/>
      <c r="G12" s="24"/>
      <c r="H12" s="24"/>
      <c r="I12" s="14"/>
    </row>
    <row r="13" spans="2:13" ht="41.4" x14ac:dyDescent="0.3">
      <c r="B13" s="14"/>
      <c r="C13" s="7" t="s">
        <v>125</v>
      </c>
      <c r="D13" s="5"/>
      <c r="E13" s="167" t="s">
        <v>22</v>
      </c>
      <c r="F13" s="167"/>
      <c r="G13" s="24"/>
      <c r="H13" s="24"/>
      <c r="I13" s="14"/>
    </row>
    <row r="14" spans="2:13" x14ac:dyDescent="0.3">
      <c r="B14" s="14"/>
      <c r="C14" s="7" t="s">
        <v>126</v>
      </c>
      <c r="D14" s="5"/>
      <c r="E14" s="167" t="s">
        <v>22</v>
      </c>
      <c r="F14" s="167"/>
      <c r="G14" s="24"/>
      <c r="H14" s="24"/>
      <c r="I14" s="14"/>
    </row>
    <row r="15" spans="2:13" ht="27.6" x14ac:dyDescent="0.3">
      <c r="B15" s="14"/>
      <c r="C15" s="7" t="s">
        <v>127</v>
      </c>
      <c r="D15" s="5"/>
      <c r="E15" s="167" t="s">
        <v>22</v>
      </c>
      <c r="F15" s="167"/>
      <c r="G15" s="24"/>
      <c r="H15" s="24"/>
      <c r="I15" s="14"/>
    </row>
    <row r="16" spans="2:13" x14ac:dyDescent="0.3">
      <c r="B16" s="14"/>
      <c r="C16" s="7" t="s">
        <v>128</v>
      </c>
      <c r="D16" s="5"/>
      <c r="E16" s="167" t="s">
        <v>22</v>
      </c>
      <c r="F16" s="167"/>
      <c r="G16" s="24"/>
      <c r="H16" s="24"/>
      <c r="I16" s="14"/>
    </row>
    <row r="17" spans="2:9" x14ac:dyDescent="0.3">
      <c r="B17" s="14"/>
      <c r="C17" s="8" t="s">
        <v>70</v>
      </c>
      <c r="D17" s="5"/>
      <c r="E17" s="167"/>
      <c r="F17" s="167"/>
      <c r="G17" s="194">
        <f>SUM(G11:G16)</f>
        <v>0</v>
      </c>
      <c r="H17" s="194">
        <f>SUM(H11:H16)</f>
        <v>0</v>
      </c>
      <c r="I17" s="14"/>
    </row>
    <row r="18" spans="2:9" x14ac:dyDescent="0.3">
      <c r="B18" s="14"/>
      <c r="C18" s="22" t="s">
        <v>130</v>
      </c>
      <c r="D18" s="5"/>
      <c r="E18" s="167"/>
      <c r="F18" s="167"/>
      <c r="G18" s="306"/>
      <c r="H18" s="306"/>
      <c r="I18" s="14"/>
    </row>
    <row r="19" spans="2:9" x14ac:dyDescent="0.3">
      <c r="B19" s="14"/>
      <c r="C19" s="7" t="s">
        <v>131</v>
      </c>
      <c r="D19" s="5"/>
      <c r="E19" s="167" t="s">
        <v>22</v>
      </c>
      <c r="F19" s="167"/>
      <c r="G19" s="171"/>
      <c r="H19" s="171"/>
      <c r="I19" s="14"/>
    </row>
    <row r="20" spans="2:9" x14ac:dyDescent="0.3">
      <c r="B20" s="14"/>
      <c r="C20" s="7" t="s">
        <v>132</v>
      </c>
      <c r="D20" s="5"/>
      <c r="E20" s="167" t="s">
        <v>22</v>
      </c>
      <c r="F20" s="167"/>
      <c r="G20" s="171"/>
      <c r="H20" s="171"/>
      <c r="I20" s="14"/>
    </row>
    <row r="21" spans="2:9" x14ac:dyDescent="0.3">
      <c r="B21" s="14"/>
      <c r="C21" s="7" t="s">
        <v>133</v>
      </c>
      <c r="D21" s="5"/>
      <c r="E21" s="167" t="s">
        <v>22</v>
      </c>
      <c r="F21" s="167"/>
      <c r="G21" s="171"/>
      <c r="H21" s="171"/>
      <c r="I21" s="14"/>
    </row>
    <row r="22" spans="2:9" x14ac:dyDescent="0.3">
      <c r="B22" s="14"/>
      <c r="C22" s="7" t="s">
        <v>134</v>
      </c>
      <c r="D22" s="5"/>
      <c r="E22" s="167" t="s">
        <v>22</v>
      </c>
      <c r="F22" s="167"/>
      <c r="G22" s="171"/>
      <c r="H22" s="171"/>
      <c r="I22" s="14"/>
    </row>
    <row r="23" spans="2:9" x14ac:dyDescent="0.3">
      <c r="B23" s="14"/>
      <c r="C23" s="7" t="s">
        <v>135</v>
      </c>
      <c r="D23" s="5"/>
      <c r="E23" s="167" t="s">
        <v>22</v>
      </c>
      <c r="F23" s="167"/>
      <c r="G23" s="171"/>
      <c r="H23" s="171"/>
      <c r="I23" s="14"/>
    </row>
    <row r="24" spans="2:9" x14ac:dyDescent="0.3">
      <c r="B24" s="14"/>
      <c r="C24" s="7" t="s">
        <v>136</v>
      </c>
      <c r="D24" s="5"/>
      <c r="E24" s="167" t="s">
        <v>22</v>
      </c>
      <c r="F24" s="167"/>
      <c r="G24" s="171"/>
      <c r="H24" s="171"/>
      <c r="I24" s="14"/>
    </row>
    <row r="25" spans="2:9" ht="27.6" x14ac:dyDescent="0.3">
      <c r="B25" s="14"/>
      <c r="C25" s="7" t="s">
        <v>137</v>
      </c>
      <c r="D25" s="5"/>
      <c r="E25" s="167" t="s">
        <v>22</v>
      </c>
      <c r="F25" s="167"/>
      <c r="G25" s="171"/>
      <c r="H25" s="171"/>
      <c r="I25" s="14"/>
    </row>
    <row r="26" spans="2:9" x14ac:dyDescent="0.3">
      <c r="B26" s="14"/>
      <c r="C26" s="7" t="s">
        <v>138</v>
      </c>
      <c r="D26" s="5"/>
      <c r="E26" s="167" t="s">
        <v>22</v>
      </c>
      <c r="F26" s="167"/>
      <c r="G26" s="171"/>
      <c r="H26" s="171"/>
      <c r="I26" s="14"/>
    </row>
    <row r="27" spans="2:9" x14ac:dyDescent="0.3">
      <c r="B27" s="14"/>
      <c r="C27" s="7" t="s">
        <v>139</v>
      </c>
      <c r="D27" s="5"/>
      <c r="E27" s="167" t="s">
        <v>22</v>
      </c>
      <c r="F27" s="167"/>
      <c r="G27" s="171"/>
      <c r="H27" s="171"/>
      <c r="I27" s="14"/>
    </row>
    <row r="28" spans="2:9" x14ac:dyDescent="0.3">
      <c r="B28" s="14"/>
      <c r="C28" s="8" t="s">
        <v>70</v>
      </c>
      <c r="D28" s="5"/>
      <c r="E28" s="167"/>
      <c r="F28" s="167"/>
      <c r="G28" s="194">
        <f>SUM(G19:G27)</f>
        <v>0</v>
      </c>
      <c r="H28" s="194">
        <f>SUM(H19:H27)</f>
        <v>0</v>
      </c>
      <c r="I28" s="14"/>
    </row>
    <row r="29" spans="2:9" x14ac:dyDescent="0.3">
      <c r="B29" s="14"/>
      <c r="C29" s="17" t="s">
        <v>140</v>
      </c>
      <c r="D29" s="5"/>
      <c r="E29" s="167"/>
      <c r="F29" s="167"/>
      <c r="G29" s="306"/>
      <c r="H29" s="306"/>
      <c r="I29" s="14"/>
    </row>
    <row r="30" spans="2:9" x14ac:dyDescent="0.3">
      <c r="B30" s="14"/>
      <c r="C30" s="7" t="s">
        <v>141</v>
      </c>
      <c r="D30" s="5"/>
      <c r="E30" s="167" t="s">
        <v>22</v>
      </c>
      <c r="F30" s="167"/>
      <c r="G30" s="171"/>
      <c r="H30" s="171"/>
      <c r="I30" s="14"/>
    </row>
    <row r="31" spans="2:9" x14ac:dyDescent="0.3">
      <c r="B31" s="14"/>
      <c r="C31" s="7" t="s">
        <v>142</v>
      </c>
      <c r="D31" s="5"/>
      <c r="E31" s="167" t="s">
        <v>22</v>
      </c>
      <c r="F31" s="167"/>
      <c r="G31" s="171"/>
      <c r="H31" s="171"/>
      <c r="I31" s="14"/>
    </row>
    <row r="32" spans="2:9" ht="27.6" x14ac:dyDescent="0.3">
      <c r="B32" s="14"/>
      <c r="C32" s="7" t="s">
        <v>143</v>
      </c>
      <c r="D32" s="5"/>
      <c r="E32" s="167" t="s">
        <v>22</v>
      </c>
      <c r="F32" s="167"/>
      <c r="G32" s="171"/>
      <c r="H32" s="171"/>
      <c r="I32" s="14"/>
    </row>
    <row r="33" spans="2:9" ht="27.6" x14ac:dyDescent="0.3">
      <c r="B33" s="14"/>
      <c r="C33" s="7" t="s">
        <v>144</v>
      </c>
      <c r="D33" s="5"/>
      <c r="E33" s="167" t="s">
        <v>22</v>
      </c>
      <c r="F33" s="167"/>
      <c r="G33" s="171"/>
      <c r="H33" s="171"/>
      <c r="I33" s="14"/>
    </row>
    <row r="34" spans="2:9" x14ac:dyDescent="0.3">
      <c r="B34" s="14"/>
      <c r="C34" s="7" t="s">
        <v>145</v>
      </c>
      <c r="D34" s="5"/>
      <c r="E34" s="167" t="s">
        <v>22</v>
      </c>
      <c r="F34" s="167"/>
      <c r="G34" s="171"/>
      <c r="H34" s="171"/>
      <c r="I34" s="14"/>
    </row>
    <row r="35" spans="2:9" x14ac:dyDescent="0.3">
      <c r="B35" s="14"/>
      <c r="C35" s="7" t="s">
        <v>146</v>
      </c>
      <c r="D35" s="5"/>
      <c r="E35" s="167" t="s">
        <v>22</v>
      </c>
      <c r="F35" s="167"/>
      <c r="G35" s="24"/>
      <c r="H35" s="24"/>
      <c r="I35" s="14"/>
    </row>
    <row r="36" spans="2:9" x14ac:dyDescent="0.3">
      <c r="B36" s="14"/>
      <c r="C36" s="8" t="s">
        <v>70</v>
      </c>
      <c r="D36" s="5"/>
      <c r="E36" s="167"/>
      <c r="F36" s="167"/>
      <c r="G36" s="195">
        <f>SUM(G30:G35)</f>
        <v>0</v>
      </c>
      <c r="H36" s="195">
        <f>SUM(H30:H35)</f>
        <v>0</v>
      </c>
      <c r="I36" s="14"/>
    </row>
    <row r="37" spans="2:9" ht="15.6" x14ac:dyDescent="0.3">
      <c r="B37" s="14"/>
      <c r="C37" s="170" t="s">
        <v>23</v>
      </c>
      <c r="D37" s="5"/>
      <c r="E37" s="167"/>
      <c r="F37" s="167"/>
      <c r="G37" s="169">
        <f>G17+G28+G36</f>
        <v>0</v>
      </c>
      <c r="H37" s="169">
        <f>H17+H28+H36</f>
        <v>0</v>
      </c>
      <c r="I37" s="14"/>
    </row>
    <row r="38" spans="2:9" x14ac:dyDescent="0.3">
      <c r="B38" s="14"/>
      <c r="C38" s="164" t="s">
        <v>24</v>
      </c>
      <c r="D38" s="5"/>
      <c r="E38" s="167"/>
      <c r="F38" s="167"/>
      <c r="G38" s="305"/>
      <c r="H38" s="305"/>
      <c r="I38" s="14"/>
    </row>
    <row r="39" spans="2:9" x14ac:dyDescent="0.3">
      <c r="B39" s="14"/>
      <c r="C39" s="17" t="s">
        <v>147</v>
      </c>
      <c r="D39" s="5"/>
      <c r="E39" s="167"/>
      <c r="F39" s="167"/>
      <c r="G39" s="307"/>
      <c r="H39" s="307"/>
      <c r="I39" s="14"/>
    </row>
    <row r="40" spans="2:9" x14ac:dyDescent="0.3">
      <c r="B40" s="14"/>
      <c r="C40" s="7" t="s">
        <v>148</v>
      </c>
      <c r="D40" s="5"/>
      <c r="E40" s="167" t="s">
        <v>22</v>
      </c>
      <c r="F40" s="167"/>
      <c r="G40" s="24"/>
      <c r="H40" s="24"/>
      <c r="I40" s="14"/>
    </row>
    <row r="41" spans="2:9" x14ac:dyDescent="0.3">
      <c r="B41" s="14"/>
      <c r="C41" s="7" t="s">
        <v>149</v>
      </c>
      <c r="D41" s="5"/>
      <c r="E41" s="167" t="s">
        <v>22</v>
      </c>
      <c r="F41" s="167"/>
      <c r="G41" s="24"/>
      <c r="H41" s="24"/>
      <c r="I41" s="14"/>
    </row>
    <row r="42" spans="2:9" x14ac:dyDescent="0.3">
      <c r="B42" s="14"/>
      <c r="C42" s="7" t="s">
        <v>150</v>
      </c>
      <c r="D42" s="5"/>
      <c r="E42" s="167" t="s">
        <v>22</v>
      </c>
      <c r="F42" s="167"/>
      <c r="G42" s="24"/>
      <c r="H42" s="24"/>
      <c r="I42" s="14"/>
    </row>
    <row r="43" spans="2:9" x14ac:dyDescent="0.3">
      <c r="B43" s="14"/>
      <c r="C43" s="7" t="s">
        <v>151</v>
      </c>
      <c r="D43" s="5"/>
      <c r="E43" s="167" t="s">
        <v>22</v>
      </c>
      <c r="F43" s="167"/>
      <c r="G43" s="24"/>
      <c r="H43" s="24"/>
      <c r="I43" s="14"/>
    </row>
    <row r="44" spans="2:9" x14ac:dyDescent="0.3">
      <c r="B44" s="14"/>
      <c r="C44" s="8" t="s">
        <v>70</v>
      </c>
      <c r="D44" s="5"/>
      <c r="E44" s="167"/>
      <c r="F44" s="167"/>
      <c r="G44" s="172">
        <f>SUM(G40:G43)</f>
        <v>0</v>
      </c>
      <c r="H44" s="172">
        <f>SUM(H40:H43)</f>
        <v>0</v>
      </c>
      <c r="I44" s="14"/>
    </row>
    <row r="45" spans="2:9" x14ac:dyDescent="0.3">
      <c r="B45" s="14"/>
      <c r="C45" s="17" t="s">
        <v>152</v>
      </c>
      <c r="D45" s="5"/>
      <c r="E45" s="167"/>
      <c r="F45" s="167"/>
      <c r="G45" s="307"/>
      <c r="H45" s="307"/>
      <c r="I45" s="14"/>
    </row>
    <row r="46" spans="2:9" x14ac:dyDescent="0.3">
      <c r="B46" s="14"/>
      <c r="C46" s="7" t="s">
        <v>153</v>
      </c>
      <c r="D46" s="5"/>
      <c r="E46" s="167" t="s">
        <v>22</v>
      </c>
      <c r="F46" s="167"/>
      <c r="G46" s="24"/>
      <c r="H46" s="24"/>
      <c r="I46" s="14"/>
    </row>
    <row r="47" spans="2:9" x14ac:dyDescent="0.3">
      <c r="B47" s="14"/>
      <c r="C47" s="7" t="s">
        <v>154</v>
      </c>
      <c r="D47" s="5"/>
      <c r="E47" s="167" t="s">
        <v>22</v>
      </c>
      <c r="F47" s="167"/>
      <c r="G47" s="24"/>
      <c r="H47" s="24"/>
      <c r="I47" s="14"/>
    </row>
    <row r="48" spans="2:9" ht="27.6" x14ac:dyDescent="0.3">
      <c r="B48" s="14"/>
      <c r="C48" s="7" t="s">
        <v>155</v>
      </c>
      <c r="D48" s="5"/>
      <c r="E48" s="167" t="s">
        <v>22</v>
      </c>
      <c r="F48" s="167"/>
      <c r="G48" s="24"/>
      <c r="H48" s="24"/>
      <c r="I48" s="14"/>
    </row>
    <row r="49" spans="2:9" x14ac:dyDescent="0.3">
      <c r="B49" s="14"/>
      <c r="C49" s="7" t="s">
        <v>156</v>
      </c>
      <c r="D49" s="5"/>
      <c r="E49" s="167" t="s">
        <v>22</v>
      </c>
      <c r="F49" s="167"/>
      <c r="G49" s="24"/>
      <c r="H49" s="24"/>
      <c r="I49" s="14"/>
    </row>
    <row r="50" spans="2:9" x14ac:dyDescent="0.3">
      <c r="B50" s="14"/>
      <c r="C50" s="7" t="s">
        <v>157</v>
      </c>
      <c r="D50" s="5"/>
      <c r="E50" s="167" t="s">
        <v>22</v>
      </c>
      <c r="F50" s="167"/>
      <c r="G50" s="24"/>
      <c r="H50" s="24"/>
      <c r="I50" s="14"/>
    </row>
    <row r="51" spans="2:9" x14ac:dyDescent="0.3">
      <c r="B51" s="14"/>
      <c r="C51" s="8" t="s">
        <v>70</v>
      </c>
      <c r="D51" s="5"/>
      <c r="E51" s="167"/>
      <c r="F51" s="167"/>
      <c r="G51" s="172">
        <f>SUM(G46:G50)</f>
        <v>0</v>
      </c>
      <c r="H51" s="172">
        <f>SUM(H46:H50)</f>
        <v>0</v>
      </c>
      <c r="I51" s="14"/>
    </row>
    <row r="52" spans="2:9" x14ac:dyDescent="0.3">
      <c r="B52" s="14"/>
      <c r="C52" s="17" t="s">
        <v>158</v>
      </c>
      <c r="D52" s="5"/>
      <c r="E52" s="167" t="s">
        <v>22</v>
      </c>
      <c r="F52" s="167"/>
      <c r="G52" s="307"/>
      <c r="H52" s="307"/>
      <c r="I52" s="14"/>
    </row>
    <row r="53" spans="2:9" x14ac:dyDescent="0.3">
      <c r="B53" s="14"/>
      <c r="C53" s="7" t="s">
        <v>159</v>
      </c>
      <c r="D53" s="5"/>
      <c r="E53" s="167" t="s">
        <v>22</v>
      </c>
      <c r="F53" s="167"/>
      <c r="G53" s="24"/>
      <c r="H53" s="24"/>
      <c r="I53" s="14"/>
    </row>
    <row r="54" spans="2:9" x14ac:dyDescent="0.3">
      <c r="B54" s="14"/>
      <c r="C54" s="18" t="s">
        <v>160</v>
      </c>
      <c r="D54" s="5"/>
      <c r="E54" s="167" t="s">
        <v>22</v>
      </c>
      <c r="F54" s="167"/>
      <c r="G54" s="24"/>
      <c r="H54" s="24"/>
      <c r="I54" s="14"/>
    </row>
    <row r="55" spans="2:9" x14ac:dyDescent="0.3">
      <c r="B55" s="14"/>
      <c r="C55" s="8" t="s">
        <v>70</v>
      </c>
      <c r="D55" s="5"/>
      <c r="E55" s="167"/>
      <c r="F55" s="167"/>
      <c r="G55" s="195">
        <f>SUM(G53:G54)</f>
        <v>0</v>
      </c>
      <c r="H55" s="195">
        <f>SUM(H53:H54)</f>
        <v>0</v>
      </c>
      <c r="I55" s="14"/>
    </row>
    <row r="56" spans="2:9" x14ac:dyDescent="0.3">
      <c r="B56" s="14"/>
      <c r="C56" s="17" t="s">
        <v>161</v>
      </c>
      <c r="D56" s="5"/>
      <c r="E56" s="167"/>
      <c r="F56" s="167"/>
      <c r="G56" s="24"/>
      <c r="H56" s="24"/>
      <c r="I56" s="14"/>
    </row>
    <row r="57" spans="2:9" ht="15.6" x14ac:dyDescent="0.3">
      <c r="B57" s="14"/>
      <c r="C57" s="168" t="s">
        <v>25</v>
      </c>
      <c r="D57" s="5"/>
      <c r="E57" s="167"/>
      <c r="F57" s="167"/>
      <c r="G57" s="169">
        <f>G56+G55+G51+G44</f>
        <v>0</v>
      </c>
      <c r="H57" s="169">
        <f>H56+H55+H51+H44</f>
        <v>0</v>
      </c>
      <c r="I57" s="14"/>
    </row>
    <row r="58" spans="2:9" ht="15" customHeight="1" x14ac:dyDescent="0.3">
      <c r="B58" s="14"/>
      <c r="C58" s="164" t="s">
        <v>26</v>
      </c>
      <c r="D58" s="5"/>
      <c r="E58" s="167"/>
      <c r="F58" s="167"/>
      <c r="G58" s="172">
        <f>SUM(G59:G60)</f>
        <v>0</v>
      </c>
      <c r="H58" s="172">
        <f>SUM(H59:H60)</f>
        <v>0</v>
      </c>
      <c r="I58" s="14"/>
    </row>
    <row r="59" spans="2:9" ht="15" customHeight="1" x14ac:dyDescent="0.3">
      <c r="B59" s="14"/>
      <c r="C59" s="7" t="s">
        <v>162</v>
      </c>
      <c r="D59" s="5"/>
      <c r="E59" s="167" t="s">
        <v>22</v>
      </c>
      <c r="F59" s="167"/>
      <c r="G59" s="24"/>
      <c r="H59" s="24"/>
      <c r="I59" s="14"/>
    </row>
    <row r="60" spans="2:9" x14ac:dyDescent="0.3">
      <c r="B60" s="14"/>
      <c r="C60" s="7" t="s">
        <v>163</v>
      </c>
      <c r="D60" s="5"/>
      <c r="E60" s="167" t="s">
        <v>22</v>
      </c>
      <c r="F60" s="167"/>
      <c r="G60" s="24"/>
      <c r="H60" s="24"/>
      <c r="I60" s="14"/>
    </row>
    <row r="61" spans="2:9" ht="27.6" x14ac:dyDescent="0.3">
      <c r="B61" s="14"/>
      <c r="C61" s="164" t="s">
        <v>27</v>
      </c>
      <c r="D61" s="5"/>
      <c r="E61" s="167"/>
      <c r="F61" s="167"/>
      <c r="G61" s="307"/>
      <c r="H61" s="307"/>
      <c r="I61" s="14"/>
    </row>
    <row r="62" spans="2:9" ht="41.4" x14ac:dyDescent="0.3">
      <c r="B62" s="14"/>
      <c r="C62" s="7" t="s">
        <v>164</v>
      </c>
      <c r="D62" s="5"/>
      <c r="E62" s="167" t="s">
        <v>22</v>
      </c>
      <c r="F62" s="167"/>
      <c r="G62" s="24"/>
      <c r="H62" s="24"/>
      <c r="I62" s="14"/>
    </row>
    <row r="63" spans="2:9" x14ac:dyDescent="0.3">
      <c r="B63" s="14"/>
      <c r="C63" s="7" t="s">
        <v>165</v>
      </c>
      <c r="D63" s="5"/>
      <c r="E63" s="167" t="s">
        <v>22</v>
      </c>
      <c r="F63" s="167"/>
      <c r="G63" s="24"/>
      <c r="H63" s="24"/>
      <c r="I63" s="14"/>
    </row>
    <row r="64" spans="2:9" x14ac:dyDescent="0.3">
      <c r="B64" s="14"/>
      <c r="C64" s="7" t="s">
        <v>166</v>
      </c>
      <c r="D64" s="5"/>
      <c r="E64" s="167" t="s">
        <v>22</v>
      </c>
      <c r="F64" s="167"/>
      <c r="G64" s="24"/>
      <c r="H64" s="24"/>
      <c r="I64" s="14"/>
    </row>
    <row r="65" spans="2:9" x14ac:dyDescent="0.3">
      <c r="B65" s="14"/>
      <c r="C65" s="7" t="s">
        <v>167</v>
      </c>
      <c r="D65" s="5"/>
      <c r="E65" s="167" t="s">
        <v>22</v>
      </c>
      <c r="F65" s="167"/>
      <c r="G65" s="24"/>
      <c r="H65" s="24"/>
      <c r="I65" s="14"/>
    </row>
    <row r="66" spans="2:9" x14ac:dyDescent="0.3">
      <c r="B66" s="14"/>
      <c r="C66" s="7" t="s">
        <v>168</v>
      </c>
      <c r="D66" s="5"/>
      <c r="E66" s="167" t="s">
        <v>22</v>
      </c>
      <c r="F66" s="167"/>
      <c r="G66" s="24"/>
      <c r="H66" s="24"/>
      <c r="I66" s="14"/>
    </row>
    <row r="67" spans="2:9" x14ac:dyDescent="0.3">
      <c r="B67" s="14"/>
      <c r="C67" s="7" t="s">
        <v>169</v>
      </c>
      <c r="D67" s="5"/>
      <c r="E67" s="167" t="s">
        <v>22</v>
      </c>
      <c r="F67" s="167"/>
      <c r="G67" s="24"/>
      <c r="H67" s="24"/>
      <c r="I67" s="14"/>
    </row>
    <row r="68" spans="2:9" ht="27.6" x14ac:dyDescent="0.3">
      <c r="B68" s="14"/>
      <c r="C68" s="7" t="s">
        <v>170</v>
      </c>
      <c r="D68" s="5"/>
      <c r="E68" s="167" t="s">
        <v>22</v>
      </c>
      <c r="F68" s="167"/>
      <c r="G68" s="24"/>
      <c r="H68" s="24"/>
      <c r="I68" s="14"/>
    </row>
    <row r="69" spans="2:9" ht="27.6" x14ac:dyDescent="0.3">
      <c r="B69" s="14"/>
      <c r="C69" s="7" t="s">
        <v>171</v>
      </c>
      <c r="D69" s="5"/>
      <c r="E69" s="167" t="s">
        <v>22</v>
      </c>
      <c r="F69" s="167"/>
      <c r="G69" s="24"/>
      <c r="H69" s="24"/>
      <c r="I69" s="14"/>
    </row>
    <row r="70" spans="2:9" x14ac:dyDescent="0.3">
      <c r="B70" s="14"/>
      <c r="C70" s="8" t="s">
        <v>70</v>
      </c>
      <c r="D70" s="5"/>
      <c r="E70" s="167"/>
      <c r="F70" s="167"/>
      <c r="G70" s="172">
        <f>SUM(G62:G69)</f>
        <v>0</v>
      </c>
      <c r="H70" s="172">
        <f>SUM(H62:H69)</f>
        <v>0</v>
      </c>
      <c r="I70" s="14"/>
    </row>
    <row r="71" spans="2:9" x14ac:dyDescent="0.3">
      <c r="B71" s="14"/>
      <c r="C71" s="164" t="s">
        <v>172</v>
      </c>
      <c r="D71" s="5"/>
      <c r="E71" s="167"/>
      <c r="F71" s="167"/>
      <c r="G71" s="11">
        <f>G57+G59-G70-G90-G93-G96</f>
        <v>0</v>
      </c>
      <c r="H71" s="11">
        <f>H57+H59-H70-H90-H93-H96</f>
        <v>0</v>
      </c>
      <c r="I71" s="14"/>
    </row>
    <row r="72" spans="2:9" x14ac:dyDescent="0.3">
      <c r="B72" s="14"/>
      <c r="C72" s="166" t="s">
        <v>173</v>
      </c>
      <c r="D72" s="5"/>
      <c r="E72" s="167"/>
      <c r="F72" s="167"/>
      <c r="G72" s="11">
        <f>G37+G60+G71</f>
        <v>0</v>
      </c>
      <c r="H72" s="11">
        <f>H37+H60+H71</f>
        <v>0</v>
      </c>
      <c r="I72" s="14"/>
    </row>
    <row r="73" spans="2:9" ht="27.6" x14ac:dyDescent="0.3">
      <c r="B73" s="14"/>
      <c r="C73" s="166" t="s">
        <v>174</v>
      </c>
      <c r="D73" s="5"/>
      <c r="E73" s="167"/>
      <c r="F73" s="167"/>
      <c r="G73" s="307"/>
      <c r="H73" s="307"/>
      <c r="I73" s="14"/>
    </row>
    <row r="74" spans="2:9" ht="41.4" x14ac:dyDescent="0.3">
      <c r="B74" s="14"/>
      <c r="C74" s="7" t="s">
        <v>175</v>
      </c>
      <c r="D74" s="5"/>
      <c r="E74" s="167" t="s">
        <v>22</v>
      </c>
      <c r="F74" s="167"/>
      <c r="G74" s="24"/>
      <c r="H74" s="24"/>
      <c r="I74" s="14"/>
    </row>
    <row r="75" spans="2:9" x14ac:dyDescent="0.3">
      <c r="B75" s="14"/>
      <c r="C75" s="7" t="s">
        <v>165</v>
      </c>
      <c r="D75" s="5"/>
      <c r="E75" s="167" t="s">
        <v>22</v>
      </c>
      <c r="F75" s="167"/>
      <c r="G75" s="24"/>
      <c r="H75" s="24"/>
      <c r="I75" s="14"/>
    </row>
    <row r="76" spans="2:9" x14ac:dyDescent="0.3">
      <c r="B76" s="14"/>
      <c r="C76" s="7" t="s">
        <v>166</v>
      </c>
      <c r="D76" s="5"/>
      <c r="E76" s="167" t="s">
        <v>22</v>
      </c>
      <c r="F76" s="167"/>
      <c r="G76" s="24"/>
      <c r="H76" s="24"/>
      <c r="I76" s="14"/>
    </row>
    <row r="77" spans="2:9" x14ac:dyDescent="0.3">
      <c r="B77" s="14"/>
      <c r="C77" s="7" t="s">
        <v>167</v>
      </c>
      <c r="D77" s="5"/>
      <c r="E77" s="167" t="s">
        <v>22</v>
      </c>
      <c r="F77" s="167"/>
      <c r="G77" s="24"/>
      <c r="H77" s="24"/>
      <c r="I77" s="14"/>
    </row>
    <row r="78" spans="2:9" x14ac:dyDescent="0.3">
      <c r="B78" s="14"/>
      <c r="C78" s="7" t="s">
        <v>168</v>
      </c>
      <c r="D78" s="5"/>
      <c r="E78" s="167" t="s">
        <v>22</v>
      </c>
      <c r="F78" s="167"/>
      <c r="G78" s="24"/>
      <c r="H78" s="24"/>
      <c r="I78" s="14"/>
    </row>
    <row r="79" spans="2:9" x14ac:dyDescent="0.3">
      <c r="B79" s="14"/>
      <c r="C79" s="7" t="s">
        <v>169</v>
      </c>
      <c r="D79" s="5"/>
      <c r="E79" s="167" t="s">
        <v>22</v>
      </c>
      <c r="F79" s="167"/>
      <c r="G79" s="24"/>
      <c r="H79" s="24"/>
      <c r="I79" s="14"/>
    </row>
    <row r="80" spans="2:9" ht="27.6" x14ac:dyDescent="0.3">
      <c r="B80" s="14"/>
      <c r="C80" s="7" t="s">
        <v>170</v>
      </c>
      <c r="D80" s="5"/>
      <c r="E80" s="167" t="s">
        <v>22</v>
      </c>
      <c r="F80" s="167"/>
      <c r="G80" s="24"/>
      <c r="H80" s="24"/>
      <c r="I80" s="14"/>
    </row>
    <row r="81" spans="2:9" ht="27.6" x14ac:dyDescent="0.3">
      <c r="B81" s="14"/>
      <c r="C81" s="7" t="s">
        <v>176</v>
      </c>
      <c r="D81" s="5"/>
      <c r="E81" s="167" t="s">
        <v>22</v>
      </c>
      <c r="F81" s="167"/>
      <c r="G81" s="24"/>
      <c r="H81" s="24"/>
      <c r="I81" s="14"/>
    </row>
    <row r="82" spans="2:9" x14ac:dyDescent="0.3">
      <c r="B82" s="14"/>
      <c r="C82" s="8" t="s">
        <v>70</v>
      </c>
      <c r="D82" s="5"/>
      <c r="E82" s="167"/>
      <c r="F82" s="167"/>
      <c r="G82" s="11">
        <f>SUM(G74:G81)</f>
        <v>0</v>
      </c>
      <c r="H82" s="11">
        <f>SUM(H74:H81)</f>
        <v>0</v>
      </c>
      <c r="I82" s="14"/>
    </row>
    <row r="83" spans="2:9" x14ac:dyDescent="0.3">
      <c r="B83" s="14"/>
      <c r="C83" s="166" t="s">
        <v>177</v>
      </c>
      <c r="D83" s="5"/>
      <c r="E83" s="167"/>
      <c r="F83" s="167"/>
      <c r="G83" s="307"/>
      <c r="H83" s="307"/>
      <c r="I83" s="14"/>
    </row>
    <row r="84" spans="2:9" x14ac:dyDescent="0.3">
      <c r="B84" s="14"/>
      <c r="C84" s="7" t="s">
        <v>178</v>
      </c>
      <c r="D84" s="5"/>
      <c r="E84" s="167" t="s">
        <v>22</v>
      </c>
      <c r="F84" s="167"/>
      <c r="G84" s="24"/>
      <c r="H84" s="24"/>
      <c r="I84" s="14"/>
    </row>
    <row r="85" spans="2:9" x14ac:dyDescent="0.3">
      <c r="B85" s="14"/>
      <c r="C85" s="7" t="s">
        <v>179</v>
      </c>
      <c r="D85" s="5"/>
      <c r="E85" s="167" t="s">
        <v>22</v>
      </c>
      <c r="F85" s="167"/>
      <c r="G85" s="24"/>
      <c r="H85" s="24"/>
      <c r="I85" s="14"/>
    </row>
    <row r="86" spans="2:9" x14ac:dyDescent="0.3">
      <c r="B86" s="14"/>
      <c r="C86" s="7" t="s">
        <v>180</v>
      </c>
      <c r="D86" s="5"/>
      <c r="E86" s="167" t="s">
        <v>22</v>
      </c>
      <c r="F86" s="167"/>
      <c r="G86" s="24"/>
      <c r="H86" s="24"/>
      <c r="I86" s="14"/>
    </row>
    <row r="87" spans="2:9" x14ac:dyDescent="0.3">
      <c r="B87" s="14"/>
      <c r="C87" s="8" t="s">
        <v>70</v>
      </c>
      <c r="D87" s="5"/>
      <c r="E87" s="167"/>
      <c r="F87" s="167"/>
      <c r="G87" s="11">
        <f>SUM(G84:G86)</f>
        <v>0</v>
      </c>
      <c r="H87" s="11">
        <f>SUM(H84:H86)</f>
        <v>0</v>
      </c>
      <c r="I87" s="14"/>
    </row>
    <row r="88" spans="2:9" x14ac:dyDescent="0.3">
      <c r="B88" s="14"/>
      <c r="C88" s="166" t="s">
        <v>28</v>
      </c>
      <c r="D88" s="5"/>
      <c r="E88" s="167"/>
      <c r="F88" s="167"/>
      <c r="G88" s="307"/>
      <c r="H88" s="307"/>
      <c r="I88" s="14"/>
    </row>
    <row r="89" spans="2:9" x14ac:dyDescent="0.3">
      <c r="B89" s="14"/>
      <c r="C89" s="16" t="s">
        <v>29</v>
      </c>
      <c r="D89" s="5"/>
      <c r="E89" s="167"/>
      <c r="F89" s="167"/>
      <c r="G89" s="172">
        <f>SUM(G90:G91)</f>
        <v>0</v>
      </c>
      <c r="H89" s="172">
        <f>SUM(H90:H91)</f>
        <v>0</v>
      </c>
      <c r="I89" s="14"/>
    </row>
    <row r="90" spans="2:9" x14ac:dyDescent="0.3">
      <c r="B90" s="14"/>
      <c r="C90" s="16" t="s">
        <v>162</v>
      </c>
      <c r="D90" s="5"/>
      <c r="E90" s="167" t="s">
        <v>22</v>
      </c>
      <c r="F90" s="167"/>
      <c r="G90" s="24"/>
      <c r="H90" s="24"/>
      <c r="I90" s="14"/>
    </row>
    <row r="91" spans="2:9" x14ac:dyDescent="0.3">
      <c r="B91" s="14"/>
      <c r="C91" s="16" t="s">
        <v>163</v>
      </c>
      <c r="D91" s="5"/>
      <c r="E91" s="167" t="s">
        <v>22</v>
      </c>
      <c r="F91" s="167"/>
      <c r="G91" s="24"/>
      <c r="H91" s="24"/>
      <c r="I91" s="14"/>
    </row>
    <row r="92" spans="2:9" x14ac:dyDescent="0.3">
      <c r="B92" s="14"/>
      <c r="C92" s="7" t="s">
        <v>30</v>
      </c>
      <c r="D92" s="5"/>
      <c r="E92" s="167"/>
      <c r="F92" s="167"/>
      <c r="G92" s="172">
        <f>SUM(G93:G94)</f>
        <v>0</v>
      </c>
      <c r="H92" s="172">
        <f>SUM(H93:H94)</f>
        <v>0</v>
      </c>
      <c r="I92" s="14"/>
    </row>
    <row r="93" spans="2:9" x14ac:dyDescent="0.3">
      <c r="B93" s="14"/>
      <c r="C93" s="16" t="s">
        <v>162</v>
      </c>
      <c r="D93" s="5"/>
      <c r="E93" s="167" t="s">
        <v>22</v>
      </c>
      <c r="F93" s="167"/>
      <c r="G93" s="24"/>
      <c r="H93" s="24"/>
      <c r="I93" s="14"/>
    </row>
    <row r="94" spans="2:9" x14ac:dyDescent="0.3">
      <c r="B94" s="14"/>
      <c r="C94" s="16" t="s">
        <v>163</v>
      </c>
      <c r="D94" s="5"/>
      <c r="E94" s="167" t="s">
        <v>22</v>
      </c>
      <c r="F94" s="167"/>
      <c r="G94" s="24"/>
      <c r="H94" s="24"/>
      <c r="I94" s="14"/>
    </row>
    <row r="95" spans="2:9" ht="27.6" x14ac:dyDescent="0.3">
      <c r="B95" s="14"/>
      <c r="C95" s="7" t="s">
        <v>31</v>
      </c>
      <c r="D95" s="5"/>
      <c r="E95" s="167"/>
      <c r="F95" s="167"/>
      <c r="G95" s="172">
        <f>SUM(G96:G97)</f>
        <v>0</v>
      </c>
      <c r="H95" s="172">
        <f>SUM(H96:H97)</f>
        <v>0</v>
      </c>
      <c r="I95" s="14"/>
    </row>
    <row r="96" spans="2:9" x14ac:dyDescent="0.3">
      <c r="B96" s="14"/>
      <c r="C96" s="16" t="s">
        <v>162</v>
      </c>
      <c r="D96" s="5"/>
      <c r="E96" s="167" t="s">
        <v>22</v>
      </c>
      <c r="F96" s="167"/>
      <c r="G96" s="24"/>
      <c r="H96" s="24"/>
      <c r="I96" s="14"/>
    </row>
    <row r="97" spans="2:9" x14ac:dyDescent="0.3">
      <c r="B97" s="14"/>
      <c r="C97" s="16" t="s">
        <v>163</v>
      </c>
      <c r="D97" s="5"/>
      <c r="E97" s="167" t="s">
        <v>22</v>
      </c>
      <c r="F97" s="167"/>
      <c r="G97" s="24"/>
      <c r="H97" s="24"/>
      <c r="I97" s="14"/>
    </row>
    <row r="98" spans="2:9" x14ac:dyDescent="0.3">
      <c r="B98" s="14"/>
      <c r="C98" s="18" t="s">
        <v>121</v>
      </c>
      <c r="D98" s="5"/>
      <c r="E98" s="167" t="s">
        <v>22</v>
      </c>
      <c r="F98" s="167"/>
      <c r="G98" s="24"/>
      <c r="H98" s="24"/>
      <c r="I98" s="14"/>
    </row>
    <row r="99" spans="2:9" x14ac:dyDescent="0.3">
      <c r="B99" s="14"/>
      <c r="C99" s="8" t="s">
        <v>70</v>
      </c>
      <c r="D99" s="9"/>
      <c r="E99" s="167"/>
      <c r="F99" s="167"/>
      <c r="G99" s="172">
        <f>G89+G92+G95+G98</f>
        <v>0</v>
      </c>
      <c r="H99" s="172">
        <f>H89+H92+H95+H98</f>
        <v>0</v>
      </c>
      <c r="I99" s="14"/>
    </row>
    <row r="100" spans="2:9" x14ac:dyDescent="0.3">
      <c r="B100" s="14"/>
      <c r="C100" s="166" t="s">
        <v>32</v>
      </c>
      <c r="D100" s="5"/>
      <c r="E100" s="167"/>
      <c r="F100" s="167"/>
      <c r="G100" s="307"/>
      <c r="H100" s="307"/>
      <c r="I100" s="14"/>
    </row>
    <row r="101" spans="2:9" x14ac:dyDescent="0.3">
      <c r="B101" s="14"/>
      <c r="C101" s="166" t="s">
        <v>181</v>
      </c>
      <c r="D101" s="5"/>
      <c r="E101" s="167"/>
      <c r="F101" s="167"/>
      <c r="G101" s="307"/>
      <c r="H101" s="307"/>
      <c r="I101" s="14"/>
    </row>
    <row r="102" spans="2:9" x14ac:dyDescent="0.3">
      <c r="B102" s="14"/>
      <c r="C102" s="16" t="s">
        <v>182</v>
      </c>
      <c r="D102" s="5"/>
      <c r="E102" s="167" t="s">
        <v>22</v>
      </c>
      <c r="F102" s="167"/>
      <c r="G102" s="24"/>
      <c r="H102" s="24"/>
      <c r="I102" s="14"/>
    </row>
    <row r="103" spans="2:9" x14ac:dyDescent="0.3">
      <c r="B103" s="14"/>
      <c r="C103" s="16" t="s">
        <v>183</v>
      </c>
      <c r="D103" s="5"/>
      <c r="E103" s="167" t="s">
        <v>22</v>
      </c>
      <c r="F103" s="167"/>
      <c r="G103" s="24"/>
      <c r="H103" s="24"/>
      <c r="I103" s="14"/>
    </row>
    <row r="104" spans="2:9" x14ac:dyDescent="0.3">
      <c r="B104" s="14"/>
      <c r="C104" s="16" t="s">
        <v>184</v>
      </c>
      <c r="D104" s="5"/>
      <c r="E104" s="167" t="s">
        <v>22</v>
      </c>
      <c r="F104" s="167"/>
      <c r="G104" s="24"/>
      <c r="H104" s="24"/>
      <c r="I104" s="14"/>
    </row>
    <row r="105" spans="2:9" ht="27.6" x14ac:dyDescent="0.3">
      <c r="B105" s="14"/>
      <c r="C105" s="16" t="s">
        <v>185</v>
      </c>
      <c r="D105" s="5"/>
      <c r="E105" s="167" t="s">
        <v>22</v>
      </c>
      <c r="F105" s="167"/>
      <c r="G105" s="24"/>
      <c r="H105" s="24"/>
      <c r="I105" s="14"/>
    </row>
    <row r="106" spans="2:9" x14ac:dyDescent="0.3">
      <c r="B106" s="14"/>
      <c r="C106" s="16" t="s">
        <v>186</v>
      </c>
      <c r="D106" s="5"/>
      <c r="E106" s="167" t="s">
        <v>22</v>
      </c>
      <c r="F106" s="167"/>
      <c r="G106" s="24"/>
      <c r="H106" s="24"/>
      <c r="I106" s="14"/>
    </row>
    <row r="107" spans="2:9" x14ac:dyDescent="0.3">
      <c r="B107" s="14"/>
      <c r="C107" s="8" t="s">
        <v>70</v>
      </c>
      <c r="D107" s="5"/>
      <c r="E107" s="167"/>
      <c r="F107" s="167"/>
      <c r="G107" s="11">
        <f>SUM(G102:G106)</f>
        <v>0</v>
      </c>
      <c r="H107" s="11">
        <f>SUM(H102:H106)</f>
        <v>0</v>
      </c>
      <c r="I107" s="14"/>
    </row>
    <row r="108" spans="2:9" x14ac:dyDescent="0.3">
      <c r="B108" s="14"/>
      <c r="C108" s="166" t="s">
        <v>187</v>
      </c>
      <c r="D108" s="5"/>
      <c r="E108" s="167" t="s">
        <v>22</v>
      </c>
      <c r="F108" s="167"/>
      <c r="G108" s="24"/>
      <c r="H108" s="24"/>
      <c r="I108" s="14"/>
    </row>
    <row r="109" spans="2:9" x14ac:dyDescent="0.3">
      <c r="B109" s="14"/>
      <c r="C109" s="166" t="s">
        <v>188</v>
      </c>
      <c r="D109" s="5"/>
      <c r="E109" s="167" t="s">
        <v>22</v>
      </c>
      <c r="F109" s="167"/>
      <c r="G109" s="24"/>
      <c r="H109" s="24"/>
      <c r="I109" s="14"/>
    </row>
    <row r="110" spans="2:9" x14ac:dyDescent="0.3">
      <c r="B110" s="14"/>
      <c r="C110" s="166" t="s">
        <v>189</v>
      </c>
      <c r="D110" s="5"/>
      <c r="E110" s="167" t="s">
        <v>22</v>
      </c>
      <c r="F110" s="167"/>
      <c r="G110" s="307"/>
      <c r="H110" s="307"/>
      <c r="I110" s="14"/>
    </row>
    <row r="111" spans="2:9" x14ac:dyDescent="0.3">
      <c r="B111" s="14"/>
      <c r="C111" s="7" t="s">
        <v>190</v>
      </c>
      <c r="D111" s="5"/>
      <c r="E111" s="167" t="s">
        <v>22</v>
      </c>
      <c r="F111" s="167"/>
      <c r="G111" s="24"/>
      <c r="H111" s="24"/>
      <c r="I111" s="14"/>
    </row>
    <row r="112" spans="2:9" x14ac:dyDescent="0.3">
      <c r="B112" s="14"/>
      <c r="C112" s="7" t="s">
        <v>191</v>
      </c>
      <c r="D112" s="5"/>
      <c r="E112" s="167" t="s">
        <v>22</v>
      </c>
      <c r="F112" s="167"/>
      <c r="G112" s="24"/>
      <c r="H112" s="24"/>
      <c r="I112" s="14"/>
    </row>
    <row r="113" spans="2:9" x14ac:dyDescent="0.3">
      <c r="B113" s="14"/>
      <c r="C113" s="7" t="s">
        <v>192</v>
      </c>
      <c r="D113" s="5"/>
      <c r="E113" s="167" t="s">
        <v>22</v>
      </c>
      <c r="F113" s="167"/>
      <c r="G113" s="24"/>
      <c r="H113" s="24"/>
      <c r="I113" s="14"/>
    </row>
    <row r="114" spans="2:9" x14ac:dyDescent="0.3">
      <c r="B114" s="14"/>
      <c r="C114" s="8" t="s">
        <v>70</v>
      </c>
      <c r="D114" s="5"/>
      <c r="E114" s="167"/>
      <c r="F114" s="167"/>
      <c r="G114" s="11">
        <f>SUM(G111:G113)</f>
        <v>0</v>
      </c>
      <c r="H114" s="11">
        <f>SUM(H111:H113)</f>
        <v>0</v>
      </c>
      <c r="I114" s="14"/>
    </row>
    <row r="115" spans="2:9" x14ac:dyDescent="0.3">
      <c r="B115" s="14"/>
      <c r="C115" s="7" t="s">
        <v>193</v>
      </c>
      <c r="D115" s="5"/>
      <c r="E115" s="167" t="s">
        <v>33</v>
      </c>
      <c r="F115" s="167"/>
      <c r="G115" s="24"/>
      <c r="H115" s="24"/>
      <c r="I115" s="14"/>
    </row>
    <row r="116" spans="2:9" ht="27.6" x14ac:dyDescent="0.3">
      <c r="B116" s="14"/>
      <c r="C116" s="7" t="s">
        <v>194</v>
      </c>
      <c r="D116" s="5"/>
      <c r="E116" s="167" t="s">
        <v>22</v>
      </c>
      <c r="F116" s="167"/>
      <c r="G116" s="24"/>
      <c r="H116" s="24"/>
      <c r="I116" s="14"/>
    </row>
    <row r="117" spans="2:9" x14ac:dyDescent="0.3">
      <c r="B117" s="14"/>
      <c r="C117" s="7" t="s">
        <v>195</v>
      </c>
      <c r="D117" s="5"/>
      <c r="E117" s="167" t="s">
        <v>33</v>
      </c>
      <c r="F117" s="167"/>
      <c r="G117" s="24"/>
      <c r="H117" s="24"/>
      <c r="I117" s="14"/>
    </row>
    <row r="118" spans="2:9" x14ac:dyDescent="0.3">
      <c r="B118" s="14"/>
      <c r="C118" s="166" t="s">
        <v>197</v>
      </c>
      <c r="D118" s="5"/>
      <c r="E118" s="167" t="s">
        <v>22</v>
      </c>
      <c r="F118" s="167"/>
      <c r="G118" s="24"/>
      <c r="H118" s="24"/>
      <c r="I118" s="14"/>
    </row>
    <row r="119" spans="2:9" x14ac:dyDescent="0.3">
      <c r="B119" s="14"/>
      <c r="C119" s="166" t="s">
        <v>196</v>
      </c>
      <c r="D119" s="5"/>
      <c r="E119" s="167" t="s">
        <v>33</v>
      </c>
      <c r="F119" s="167"/>
      <c r="G119" s="24"/>
      <c r="H119" s="24"/>
      <c r="I119" s="14"/>
    </row>
    <row r="120" spans="2:9" x14ac:dyDescent="0.3">
      <c r="B120" s="14"/>
      <c r="C120" s="166" t="s">
        <v>198</v>
      </c>
      <c r="D120" s="5"/>
      <c r="E120" s="167" t="s">
        <v>22</v>
      </c>
      <c r="F120" s="167"/>
      <c r="G120" s="24"/>
      <c r="H120" s="24"/>
      <c r="I120" s="14"/>
    </row>
    <row r="121" spans="2:9" x14ac:dyDescent="0.3">
      <c r="B121" s="14"/>
      <c r="C121" s="166" t="s">
        <v>199</v>
      </c>
      <c r="D121" s="5"/>
      <c r="E121" s="167" t="s">
        <v>33</v>
      </c>
      <c r="F121" s="167"/>
      <c r="G121" s="171"/>
      <c r="H121" s="171"/>
      <c r="I121" s="14"/>
    </row>
    <row r="122" spans="2:9" x14ac:dyDescent="0.3">
      <c r="B122" s="14"/>
      <c r="C122" s="7" t="s">
        <v>200</v>
      </c>
      <c r="D122" s="5"/>
      <c r="E122" s="167" t="s">
        <v>33</v>
      </c>
      <c r="F122" s="167"/>
      <c r="G122" s="171"/>
      <c r="H122" s="171"/>
      <c r="I122" s="14"/>
    </row>
    <row r="123" spans="2:9" ht="15.6" x14ac:dyDescent="0.3">
      <c r="B123" s="14"/>
      <c r="C123" s="170" t="s">
        <v>34</v>
      </c>
      <c r="D123" s="5"/>
      <c r="E123" s="167"/>
      <c r="F123" s="167"/>
      <c r="G123" s="169">
        <f>G107+G108+G109+G114+G115+G116+G117+G118+G119+G120+G121+G122</f>
        <v>0</v>
      </c>
      <c r="H123" s="169">
        <f>H107+H108+H109+H114+H115+H116+H117+H118+H119+H120+H121+H122</f>
        <v>0</v>
      </c>
      <c r="I123" s="14"/>
    </row>
    <row r="124" spans="2:9" x14ac:dyDescent="0.3">
      <c r="B124" s="14"/>
      <c r="C124" s="7" t="s">
        <v>201</v>
      </c>
      <c r="D124" s="5"/>
      <c r="E124" s="167" t="s">
        <v>22</v>
      </c>
      <c r="F124" s="167"/>
      <c r="G124" s="24"/>
      <c r="H124" s="24"/>
      <c r="I124" s="14"/>
    </row>
    <row r="125" spans="2:9" x14ac:dyDescent="0.3">
      <c r="B125" s="14"/>
      <c r="C125" s="7" t="s">
        <v>202</v>
      </c>
      <c r="D125" s="5"/>
      <c r="E125" s="167" t="s">
        <v>22</v>
      </c>
      <c r="F125" s="167"/>
      <c r="G125" s="24"/>
      <c r="H125" s="24"/>
      <c r="I125" s="14"/>
    </row>
    <row r="126" spans="2:9" ht="15.6" x14ac:dyDescent="0.3">
      <c r="B126" s="14"/>
      <c r="C126" s="170" t="s">
        <v>203</v>
      </c>
      <c r="D126" s="5"/>
      <c r="E126" s="167"/>
      <c r="F126" s="167"/>
      <c r="G126" s="169">
        <f>G123+G124+G125</f>
        <v>0</v>
      </c>
      <c r="H126" s="169">
        <f>H123+H124+H125</f>
        <v>0</v>
      </c>
      <c r="I126" s="14"/>
    </row>
    <row r="127" spans="2:9" x14ac:dyDescent="0.3">
      <c r="B127" s="14"/>
      <c r="C127" s="21"/>
      <c r="D127" s="5"/>
      <c r="E127" s="167"/>
      <c r="F127" s="167"/>
      <c r="G127" s="193"/>
      <c r="H127" s="193"/>
      <c r="I127" s="14"/>
    </row>
    <row r="128" spans="2:9" x14ac:dyDescent="0.3">
      <c r="B128" s="14"/>
      <c r="C128" s="10" t="s">
        <v>35</v>
      </c>
      <c r="D128" s="5"/>
      <c r="E128" s="167"/>
      <c r="F128" s="167"/>
      <c r="G128" s="308" t="str">
        <f>IFERROR(IF(ABS(G72-G82-G87-G91-G94-G97-G98-G126)&gt;1,"ERROR","OK"),"OK")</f>
        <v>OK</v>
      </c>
      <c r="H128" s="308" t="str">
        <f>IFERROR(IF(ABS(H72-H82-H87-H91-H94-H97-H98-H126)&gt;1,"ERROR","OK"),"OK")</f>
        <v>OK</v>
      </c>
      <c r="I128" s="14"/>
    </row>
    <row r="129" spans="2:9" x14ac:dyDescent="0.3">
      <c r="B129" s="14"/>
      <c r="C129" s="14"/>
      <c r="D129" s="14"/>
      <c r="E129" s="14"/>
      <c r="F129" s="14"/>
      <c r="G129" s="14"/>
      <c r="H129" s="14"/>
      <c r="I129" s="14"/>
    </row>
    <row r="131" spans="2:9" x14ac:dyDescent="0.3">
      <c r="B131" s="14"/>
      <c r="C131" s="14"/>
      <c r="D131" s="14"/>
      <c r="E131" s="14"/>
      <c r="F131" s="14"/>
      <c r="G131" s="14"/>
      <c r="H131" s="14"/>
      <c r="I131" s="14"/>
    </row>
    <row r="132" spans="2:9" x14ac:dyDescent="0.3">
      <c r="B132" s="14"/>
      <c r="C132" s="166" t="s">
        <v>204</v>
      </c>
      <c r="D132" s="5"/>
      <c r="E132" s="69"/>
      <c r="F132" s="69"/>
      <c r="G132" s="162" t="s">
        <v>42</v>
      </c>
      <c r="H132" s="162" t="s">
        <v>36</v>
      </c>
      <c r="I132" s="14"/>
    </row>
    <row r="133" spans="2:9" x14ac:dyDescent="0.3">
      <c r="B133" s="14"/>
      <c r="C133" s="6"/>
      <c r="D133" s="5"/>
      <c r="E133" s="167"/>
      <c r="F133" s="167"/>
      <c r="G133" s="5"/>
      <c r="H133" s="5"/>
      <c r="I133" s="14"/>
    </row>
    <row r="134" spans="2:9" x14ac:dyDescent="0.3">
      <c r="B134" s="14"/>
      <c r="C134" s="173" t="s">
        <v>205</v>
      </c>
      <c r="D134" s="5"/>
      <c r="E134" s="167"/>
      <c r="F134" s="167"/>
      <c r="G134" s="309">
        <f>G135+G136-G137+G138</f>
        <v>0</v>
      </c>
      <c r="H134" s="309">
        <f>H135+H136-H137+H138</f>
        <v>0</v>
      </c>
      <c r="I134" s="14"/>
    </row>
    <row r="135" spans="2:9" x14ac:dyDescent="0.3">
      <c r="B135" s="14"/>
      <c r="C135" s="7" t="s">
        <v>206</v>
      </c>
      <c r="D135" s="5"/>
      <c r="E135" s="167" t="s">
        <v>22</v>
      </c>
      <c r="F135" s="167"/>
      <c r="G135" s="24"/>
      <c r="H135" s="24"/>
      <c r="I135" s="14"/>
    </row>
    <row r="136" spans="2:9" x14ac:dyDescent="0.3">
      <c r="B136" s="14"/>
      <c r="C136" s="7" t="s">
        <v>207</v>
      </c>
      <c r="D136" s="5"/>
      <c r="E136" s="167" t="s">
        <v>22</v>
      </c>
      <c r="F136" s="167"/>
      <c r="G136" s="24"/>
      <c r="H136" s="24"/>
      <c r="I136" s="14"/>
    </row>
    <row r="137" spans="2:9" x14ac:dyDescent="0.3">
      <c r="B137" s="14"/>
      <c r="C137" s="7" t="s">
        <v>208</v>
      </c>
      <c r="D137" s="5"/>
      <c r="E137" s="167" t="s">
        <v>22</v>
      </c>
      <c r="F137" s="167"/>
      <c r="G137" s="24"/>
      <c r="H137" s="24"/>
      <c r="I137" s="14"/>
    </row>
    <row r="138" spans="2:9" x14ac:dyDescent="0.3">
      <c r="B138" s="14"/>
      <c r="C138" s="7" t="s">
        <v>209</v>
      </c>
      <c r="D138" s="5"/>
      <c r="E138" s="167" t="s">
        <v>22</v>
      </c>
      <c r="F138" s="167"/>
      <c r="G138" s="24"/>
      <c r="H138" s="24"/>
      <c r="I138" s="14"/>
    </row>
    <row r="139" spans="2:9" x14ac:dyDescent="0.3">
      <c r="B139" s="14"/>
      <c r="C139" s="22" t="s">
        <v>210</v>
      </c>
      <c r="D139" s="5"/>
      <c r="E139" s="167" t="s">
        <v>211</v>
      </c>
      <c r="F139" s="167"/>
      <c r="G139" s="24"/>
      <c r="H139" s="24"/>
      <c r="I139" s="14"/>
    </row>
    <row r="140" spans="2:9" ht="15.75" customHeight="1" x14ac:dyDescent="0.3">
      <c r="B140" s="14"/>
      <c r="C140" s="22" t="s">
        <v>212</v>
      </c>
      <c r="D140" s="5"/>
      <c r="E140" s="167" t="s">
        <v>22</v>
      </c>
      <c r="F140" s="167"/>
      <c r="G140" s="171"/>
      <c r="H140" s="171"/>
      <c r="I140" s="14"/>
    </row>
    <row r="141" spans="2:9" x14ac:dyDescent="0.3">
      <c r="B141" s="14"/>
      <c r="C141" s="22" t="s">
        <v>213</v>
      </c>
      <c r="D141" s="5"/>
      <c r="E141" s="167" t="s">
        <v>22</v>
      </c>
      <c r="F141" s="167"/>
      <c r="G141" s="171"/>
      <c r="H141" s="171"/>
      <c r="I141" s="14"/>
    </row>
    <row r="142" spans="2:9" x14ac:dyDescent="0.3">
      <c r="B142" s="14"/>
      <c r="C142" s="22" t="s">
        <v>214</v>
      </c>
      <c r="D142" s="5"/>
      <c r="E142" s="167" t="s">
        <v>22</v>
      </c>
      <c r="F142" s="167"/>
      <c r="G142" s="171"/>
      <c r="H142" s="171"/>
      <c r="I142" s="14"/>
    </row>
    <row r="143" spans="2:9" x14ac:dyDescent="0.3">
      <c r="B143" s="14"/>
      <c r="C143" s="22" t="s">
        <v>215</v>
      </c>
      <c r="D143" s="5"/>
      <c r="E143" s="167" t="s">
        <v>22</v>
      </c>
      <c r="F143" s="167"/>
      <c r="G143" s="171"/>
      <c r="H143" s="171"/>
      <c r="I143" s="14"/>
    </row>
    <row r="144" spans="2:9" x14ac:dyDescent="0.3">
      <c r="B144" s="14"/>
      <c r="C144" s="22" t="s">
        <v>216</v>
      </c>
      <c r="D144" s="5"/>
      <c r="E144" s="167" t="s">
        <v>22</v>
      </c>
      <c r="F144" s="167"/>
      <c r="G144" s="171"/>
      <c r="H144" s="171"/>
      <c r="I144" s="14"/>
    </row>
    <row r="145" spans="2:9" x14ac:dyDescent="0.3">
      <c r="B145" s="14"/>
      <c r="C145" s="166" t="s">
        <v>217</v>
      </c>
      <c r="D145" s="5"/>
      <c r="E145" s="167"/>
      <c r="F145" s="167"/>
      <c r="G145" s="310">
        <f>G134+G139+G140+G141+G142+G143+G144</f>
        <v>0</v>
      </c>
      <c r="H145" s="310">
        <f>H134+H139+H140+H141+H142+H143+H144</f>
        <v>0</v>
      </c>
      <c r="I145" s="14"/>
    </row>
    <row r="146" spans="2:9" x14ac:dyDescent="0.3">
      <c r="B146" s="14"/>
      <c r="C146" s="22" t="s">
        <v>218</v>
      </c>
      <c r="D146" s="5"/>
      <c r="E146" s="167" t="s">
        <v>22</v>
      </c>
      <c r="F146" s="167"/>
      <c r="G146" s="174"/>
      <c r="H146" s="174"/>
      <c r="I146" s="14"/>
    </row>
    <row r="147" spans="2:9" x14ac:dyDescent="0.3">
      <c r="B147" s="14"/>
      <c r="C147" s="22" t="s">
        <v>219</v>
      </c>
      <c r="D147" s="5"/>
      <c r="E147" s="167" t="s">
        <v>22</v>
      </c>
      <c r="F147" s="167"/>
      <c r="G147" s="171"/>
      <c r="H147" s="171"/>
      <c r="I147" s="14"/>
    </row>
    <row r="148" spans="2:9" x14ac:dyDescent="0.3">
      <c r="B148" s="14"/>
      <c r="C148" s="22" t="s">
        <v>220</v>
      </c>
      <c r="D148" s="5"/>
      <c r="E148" s="167" t="s">
        <v>22</v>
      </c>
      <c r="F148" s="167"/>
      <c r="G148" s="171"/>
      <c r="H148" s="171"/>
      <c r="I148" s="14"/>
    </row>
    <row r="149" spans="2:9" x14ac:dyDescent="0.3">
      <c r="B149" s="14"/>
      <c r="C149" s="22" t="s">
        <v>221</v>
      </c>
      <c r="D149" s="5"/>
      <c r="E149" s="167" t="s">
        <v>22</v>
      </c>
      <c r="F149" s="167"/>
      <c r="G149" s="171"/>
      <c r="H149" s="171"/>
      <c r="I149" s="14"/>
    </row>
    <row r="150" spans="2:9" x14ac:dyDescent="0.3">
      <c r="B150" s="14"/>
      <c r="C150" s="22" t="s">
        <v>256</v>
      </c>
      <c r="D150" s="5"/>
      <c r="E150" s="167" t="s">
        <v>22</v>
      </c>
      <c r="F150" s="167"/>
      <c r="G150" s="171"/>
      <c r="H150" s="171"/>
      <c r="I150" s="14"/>
    </row>
    <row r="151" spans="2:9" x14ac:dyDescent="0.3">
      <c r="B151" s="14"/>
      <c r="C151" s="22" t="s">
        <v>222</v>
      </c>
      <c r="D151" s="5"/>
      <c r="E151" s="167"/>
      <c r="F151" s="167"/>
      <c r="G151" s="194">
        <f>G152+G153</f>
        <v>0</v>
      </c>
      <c r="H151" s="194">
        <f>H152+H153</f>
        <v>0</v>
      </c>
      <c r="I151" s="14"/>
    </row>
    <row r="152" spans="2:9" x14ac:dyDescent="0.3">
      <c r="B152" s="14"/>
      <c r="C152" s="16" t="s">
        <v>223</v>
      </c>
      <c r="D152" s="5"/>
      <c r="E152" s="167" t="s">
        <v>22</v>
      </c>
      <c r="F152" s="167"/>
      <c r="G152" s="171"/>
      <c r="H152" s="171"/>
      <c r="I152" s="14"/>
    </row>
    <row r="153" spans="2:9" x14ac:dyDescent="0.3">
      <c r="B153" s="14"/>
      <c r="C153" s="16" t="s">
        <v>224</v>
      </c>
      <c r="D153" s="5"/>
      <c r="E153" s="167" t="s">
        <v>22</v>
      </c>
      <c r="F153" s="167"/>
      <c r="G153" s="171"/>
      <c r="H153" s="171"/>
      <c r="I153" s="14"/>
    </row>
    <row r="154" spans="2:9" ht="27.6" x14ac:dyDescent="0.3">
      <c r="B154" s="14"/>
      <c r="C154" s="22" t="s">
        <v>225</v>
      </c>
      <c r="D154" s="5"/>
      <c r="E154" s="167"/>
      <c r="F154" s="167"/>
      <c r="G154" s="194">
        <f>G155-G156</f>
        <v>0</v>
      </c>
      <c r="H154" s="194">
        <f>H155-H156</f>
        <v>0</v>
      </c>
      <c r="I154" s="14"/>
    </row>
    <row r="155" spans="2:9" x14ac:dyDescent="0.3">
      <c r="B155" s="14"/>
      <c r="C155" s="16" t="s">
        <v>226</v>
      </c>
      <c r="D155" s="5"/>
      <c r="E155" s="167" t="s">
        <v>22</v>
      </c>
      <c r="F155" s="167"/>
      <c r="G155" s="171"/>
      <c r="H155" s="171"/>
      <c r="I155" s="14"/>
    </row>
    <row r="156" spans="2:9" x14ac:dyDescent="0.3">
      <c r="B156" s="14"/>
      <c r="C156" s="16" t="s">
        <v>227</v>
      </c>
      <c r="D156" s="5"/>
      <c r="E156" s="167" t="s">
        <v>22</v>
      </c>
      <c r="F156" s="167"/>
      <c r="G156" s="171"/>
      <c r="H156" s="171"/>
      <c r="I156" s="14"/>
    </row>
    <row r="157" spans="2:9" x14ac:dyDescent="0.3">
      <c r="B157" s="14"/>
      <c r="C157" s="22" t="s">
        <v>228</v>
      </c>
      <c r="D157" s="5"/>
      <c r="E157" s="167"/>
      <c r="F157" s="167"/>
      <c r="G157" s="194">
        <f>G158-G159</f>
        <v>0</v>
      </c>
      <c r="H157" s="194">
        <f>H158-H159</f>
        <v>0</v>
      </c>
      <c r="I157" s="14"/>
    </row>
    <row r="158" spans="2:9" x14ac:dyDescent="0.3">
      <c r="B158" s="14"/>
      <c r="C158" s="16" t="s">
        <v>229</v>
      </c>
      <c r="D158" s="5"/>
      <c r="E158" s="167" t="s">
        <v>22</v>
      </c>
      <c r="F158" s="167"/>
      <c r="G158" s="171"/>
      <c r="H158" s="171"/>
      <c r="I158" s="14"/>
    </row>
    <row r="159" spans="2:9" x14ac:dyDescent="0.3">
      <c r="B159" s="14"/>
      <c r="C159" s="16" t="s">
        <v>230</v>
      </c>
      <c r="D159" s="5"/>
      <c r="E159" s="167" t="s">
        <v>22</v>
      </c>
      <c r="F159" s="167"/>
      <c r="G159" s="171"/>
      <c r="H159" s="171"/>
      <c r="I159" s="14"/>
    </row>
    <row r="160" spans="2:9" x14ac:dyDescent="0.3">
      <c r="B160" s="14"/>
      <c r="C160" s="22" t="s">
        <v>231</v>
      </c>
      <c r="D160" s="5"/>
      <c r="E160" s="167"/>
      <c r="F160" s="167"/>
      <c r="G160" s="194">
        <f>G161+G162+G163+G164+G165+G166</f>
        <v>0</v>
      </c>
      <c r="H160" s="194">
        <f>H161+H162+H163+H164+H165+H166</f>
        <v>0</v>
      </c>
      <c r="I160" s="14"/>
    </row>
    <row r="161" spans="2:9" x14ac:dyDescent="0.3">
      <c r="B161" s="14"/>
      <c r="C161" s="16" t="s">
        <v>232</v>
      </c>
      <c r="D161" s="5"/>
      <c r="E161" s="167" t="s">
        <v>22</v>
      </c>
      <c r="F161" s="167"/>
      <c r="G161" s="171"/>
      <c r="H161" s="171"/>
      <c r="I161" s="14"/>
    </row>
    <row r="162" spans="2:9" ht="41.4" x14ac:dyDescent="0.3">
      <c r="B162" s="14"/>
      <c r="C162" s="16" t="s">
        <v>233</v>
      </c>
      <c r="D162" s="5"/>
      <c r="E162" s="167" t="s">
        <v>22</v>
      </c>
      <c r="F162" s="167"/>
      <c r="G162" s="171"/>
      <c r="H162" s="171"/>
      <c r="I162" s="14"/>
    </row>
    <row r="163" spans="2:9" x14ac:dyDescent="0.3">
      <c r="B163" s="14"/>
      <c r="C163" s="16" t="s">
        <v>234</v>
      </c>
      <c r="D163" s="5"/>
      <c r="E163" s="167" t="s">
        <v>22</v>
      </c>
      <c r="F163" s="167"/>
      <c r="G163" s="171"/>
      <c r="H163" s="171"/>
      <c r="I163" s="14"/>
    </row>
    <row r="164" spans="2:9" x14ac:dyDescent="0.3">
      <c r="B164" s="14"/>
      <c r="C164" s="16" t="s">
        <v>235</v>
      </c>
      <c r="D164" s="5"/>
      <c r="E164" s="167" t="s">
        <v>22</v>
      </c>
      <c r="F164" s="167"/>
      <c r="G164" s="171"/>
      <c r="H164" s="171"/>
      <c r="I164" s="14"/>
    </row>
    <row r="165" spans="2:9" x14ac:dyDescent="0.3">
      <c r="B165" s="14"/>
      <c r="C165" s="16" t="s">
        <v>236</v>
      </c>
      <c r="D165" s="5"/>
      <c r="E165" s="167" t="s">
        <v>22</v>
      </c>
      <c r="F165" s="167"/>
      <c r="G165" s="171"/>
      <c r="H165" s="171"/>
      <c r="I165" s="14"/>
    </row>
    <row r="166" spans="2:9" x14ac:dyDescent="0.3">
      <c r="B166" s="14"/>
      <c r="C166" s="16" t="s">
        <v>237</v>
      </c>
      <c r="D166" s="5"/>
      <c r="E166" s="167" t="s">
        <v>22</v>
      </c>
      <c r="F166" s="167"/>
      <c r="G166" s="171"/>
      <c r="H166" s="171"/>
      <c r="I166" s="14"/>
    </row>
    <row r="167" spans="2:9" x14ac:dyDescent="0.3">
      <c r="B167" s="14"/>
      <c r="C167" s="16" t="s">
        <v>238</v>
      </c>
      <c r="D167" s="5"/>
      <c r="E167" s="167" t="s">
        <v>22</v>
      </c>
      <c r="F167" s="167"/>
      <c r="G167" s="194">
        <f>G168-G169</f>
        <v>0</v>
      </c>
      <c r="H167" s="194">
        <f>H168-H169</f>
        <v>0</v>
      </c>
      <c r="I167" s="14"/>
    </row>
    <row r="168" spans="2:9" x14ac:dyDescent="0.3">
      <c r="B168" s="14"/>
      <c r="C168" s="16" t="s">
        <v>240</v>
      </c>
      <c r="D168" s="5"/>
      <c r="E168" s="167" t="s">
        <v>22</v>
      </c>
      <c r="F168" s="167"/>
      <c r="G168" s="171"/>
      <c r="H168" s="171"/>
      <c r="I168" s="14"/>
    </row>
    <row r="169" spans="2:9" x14ac:dyDescent="0.3">
      <c r="B169" s="14"/>
      <c r="C169" s="16" t="s">
        <v>239</v>
      </c>
      <c r="D169" s="5"/>
      <c r="E169" s="167" t="s">
        <v>22</v>
      </c>
      <c r="F169" s="167"/>
      <c r="G169" s="171"/>
      <c r="H169" s="171"/>
      <c r="I169" s="14"/>
    </row>
    <row r="170" spans="2:9" x14ac:dyDescent="0.3">
      <c r="B170" s="14"/>
      <c r="C170" s="166" t="s">
        <v>241</v>
      </c>
      <c r="D170" s="5"/>
      <c r="E170" s="167"/>
      <c r="F170" s="167"/>
      <c r="G170" s="310">
        <f>G146+G147+G148+G149-G150+G151+G154+G157+G160+G167</f>
        <v>0</v>
      </c>
      <c r="H170" s="310">
        <f>H146+H147+H148+H149-H150+H151+H154+H157+H160+H167</f>
        <v>0</v>
      </c>
      <c r="I170" s="14"/>
    </row>
    <row r="171" spans="2:9" x14ac:dyDescent="0.3">
      <c r="B171" s="14"/>
      <c r="C171" s="166" t="s">
        <v>242</v>
      </c>
      <c r="D171" s="5"/>
      <c r="E171" s="167"/>
      <c r="F171" s="167"/>
      <c r="G171" s="310"/>
      <c r="H171" s="310"/>
      <c r="I171" s="14"/>
    </row>
    <row r="172" spans="2:9" x14ac:dyDescent="0.3">
      <c r="B172" s="14"/>
      <c r="C172" s="19" t="s">
        <v>243</v>
      </c>
      <c r="D172" s="5"/>
      <c r="E172" s="167"/>
      <c r="F172" s="167"/>
      <c r="G172" s="310">
        <f>IF((G145-G170)&gt;0,G145-G170,0)</f>
        <v>0</v>
      </c>
      <c r="H172" s="310">
        <f>IF((H145-H170)&gt;0,H145-H170,0)</f>
        <v>0</v>
      </c>
      <c r="I172" s="14"/>
    </row>
    <row r="173" spans="2:9" x14ac:dyDescent="0.3">
      <c r="B173" s="14"/>
      <c r="C173" s="19" t="s">
        <v>244</v>
      </c>
      <c r="D173" s="5"/>
      <c r="E173" s="167"/>
      <c r="F173" s="167"/>
      <c r="G173" s="310">
        <f>IF((G145-G170)&lt;0,G170-G145,0)</f>
        <v>0</v>
      </c>
      <c r="H173" s="310">
        <f>IF((H145-H170)&lt;0,H170-H145,0)</f>
        <v>0</v>
      </c>
      <c r="I173" s="14"/>
    </row>
    <row r="174" spans="2:9" x14ac:dyDescent="0.3">
      <c r="B174" s="14"/>
      <c r="C174" s="22" t="s">
        <v>245</v>
      </c>
      <c r="D174" s="5"/>
      <c r="E174" s="167" t="s">
        <v>22</v>
      </c>
      <c r="F174" s="167"/>
      <c r="G174" s="174"/>
      <c r="H174" s="174"/>
      <c r="I174" s="14"/>
    </row>
    <row r="175" spans="2:9" x14ac:dyDescent="0.3">
      <c r="B175" s="14"/>
      <c r="C175" s="22" t="s">
        <v>246</v>
      </c>
      <c r="D175" s="5"/>
      <c r="E175" s="167" t="s">
        <v>22</v>
      </c>
      <c r="F175" s="167"/>
      <c r="G175" s="171"/>
      <c r="H175" s="171"/>
      <c r="I175" s="14"/>
    </row>
    <row r="176" spans="2:9" ht="27.6" x14ac:dyDescent="0.3">
      <c r="B176" s="14"/>
      <c r="C176" s="22" t="s">
        <v>247</v>
      </c>
      <c r="D176" s="5"/>
      <c r="E176" s="167" t="s">
        <v>22</v>
      </c>
      <c r="F176" s="167"/>
      <c r="G176" s="171"/>
      <c r="H176" s="171"/>
      <c r="I176" s="14"/>
    </row>
    <row r="177" spans="2:9" x14ac:dyDescent="0.3">
      <c r="B177" s="14"/>
      <c r="C177" s="22" t="s">
        <v>248</v>
      </c>
      <c r="D177" s="5"/>
      <c r="E177" s="167" t="s">
        <v>22</v>
      </c>
      <c r="F177" s="167"/>
      <c r="G177" s="171"/>
      <c r="H177" s="171"/>
      <c r="I177" s="14"/>
    </row>
    <row r="178" spans="2:9" x14ac:dyDescent="0.3">
      <c r="B178" s="14"/>
      <c r="C178" s="166" t="s">
        <v>249</v>
      </c>
      <c r="D178" s="5"/>
      <c r="E178" s="167"/>
      <c r="F178" s="167"/>
      <c r="G178" s="310">
        <f>G174+G175+G176+G177</f>
        <v>0</v>
      </c>
      <c r="H178" s="310">
        <f>H174+H175+H176+H177</f>
        <v>0</v>
      </c>
      <c r="I178" s="14"/>
    </row>
    <row r="179" spans="2:9" ht="27.6" x14ac:dyDescent="0.3">
      <c r="B179" s="14"/>
      <c r="C179" s="22" t="s">
        <v>250</v>
      </c>
      <c r="D179" s="5"/>
      <c r="E179" s="167" t="s">
        <v>22</v>
      </c>
      <c r="F179" s="167"/>
      <c r="G179" s="195">
        <f>G180-G181</f>
        <v>0</v>
      </c>
      <c r="H179" s="195">
        <f>H180-H181</f>
        <v>0</v>
      </c>
      <c r="I179" s="14"/>
    </row>
    <row r="180" spans="2:9" x14ac:dyDescent="0.3">
      <c r="B180" s="14"/>
      <c r="C180" s="16" t="s">
        <v>240</v>
      </c>
      <c r="D180" s="5"/>
      <c r="E180" s="167" t="s">
        <v>22</v>
      </c>
      <c r="F180" s="167"/>
      <c r="G180" s="171"/>
      <c r="H180" s="171"/>
      <c r="I180" s="14"/>
    </row>
    <row r="181" spans="2:9" x14ac:dyDescent="0.3">
      <c r="B181" s="14"/>
      <c r="C181" s="16" t="s">
        <v>239</v>
      </c>
      <c r="D181" s="5"/>
      <c r="E181" s="167" t="s">
        <v>22</v>
      </c>
      <c r="F181" s="167"/>
      <c r="G181" s="171"/>
      <c r="H181" s="171"/>
      <c r="I181" s="14"/>
    </row>
    <row r="182" spans="2:9" x14ac:dyDescent="0.3">
      <c r="B182" s="14"/>
      <c r="C182" s="22" t="s">
        <v>251</v>
      </c>
      <c r="D182" s="5"/>
      <c r="E182" s="167" t="s">
        <v>22</v>
      </c>
      <c r="F182" s="167"/>
      <c r="G182" s="171"/>
      <c r="H182" s="171"/>
      <c r="I182" s="14"/>
    </row>
    <row r="183" spans="2:9" x14ac:dyDescent="0.3">
      <c r="B183" s="14"/>
      <c r="C183" s="22" t="s">
        <v>257</v>
      </c>
      <c r="D183" s="5"/>
      <c r="E183" s="167" t="s">
        <v>22</v>
      </c>
      <c r="F183" s="167"/>
      <c r="G183" s="171"/>
      <c r="H183" s="171"/>
      <c r="I183" s="14"/>
    </row>
    <row r="184" spans="2:9" x14ac:dyDescent="0.3">
      <c r="B184" s="14"/>
      <c r="C184" s="166" t="s">
        <v>252</v>
      </c>
      <c r="D184" s="5"/>
      <c r="E184" s="167"/>
      <c r="F184" s="167"/>
      <c r="G184" s="310">
        <f>G179+G182+G183</f>
        <v>0</v>
      </c>
      <c r="H184" s="310">
        <f>H179+H182+H183</f>
        <v>0</v>
      </c>
      <c r="I184" s="14"/>
    </row>
    <row r="185" spans="2:9" x14ac:dyDescent="0.3">
      <c r="B185" s="14"/>
      <c r="C185" s="166" t="s">
        <v>253</v>
      </c>
      <c r="D185" s="5"/>
      <c r="E185" s="167"/>
      <c r="F185" s="167"/>
      <c r="G185" s="310"/>
      <c r="H185" s="310"/>
      <c r="I185" s="14"/>
    </row>
    <row r="186" spans="2:9" x14ac:dyDescent="0.3">
      <c r="B186" s="14"/>
      <c r="C186" s="19" t="s">
        <v>243</v>
      </c>
      <c r="D186" s="5"/>
      <c r="E186" s="167"/>
      <c r="F186" s="167"/>
      <c r="G186" s="310">
        <f>IF((G178-G184)&gt;0,G178-G184,0)</f>
        <v>0</v>
      </c>
      <c r="H186" s="310">
        <f>IF((H178-H184)&gt;0,H178-H184,0)</f>
        <v>0</v>
      </c>
      <c r="I186" s="14"/>
    </row>
    <row r="187" spans="2:9" x14ac:dyDescent="0.3">
      <c r="B187" s="14"/>
      <c r="C187" s="19" t="s">
        <v>244</v>
      </c>
      <c r="D187" s="5"/>
      <c r="E187" s="167"/>
      <c r="F187" s="167"/>
      <c r="G187" s="310">
        <f>IF((G178-G184)&lt;0,G184-G178,0)</f>
        <v>0</v>
      </c>
      <c r="H187" s="310">
        <f>IF((H178-H184)&lt;0,H184-H178,0)</f>
        <v>0</v>
      </c>
      <c r="I187" s="14"/>
    </row>
    <row r="188" spans="2:9" x14ac:dyDescent="0.3">
      <c r="B188" s="14"/>
      <c r="C188" s="166" t="s">
        <v>254</v>
      </c>
      <c r="D188" s="5"/>
      <c r="E188" s="167"/>
      <c r="F188" s="167"/>
      <c r="G188" s="310">
        <f>G145+G178</f>
        <v>0</v>
      </c>
      <c r="H188" s="310">
        <f>H145+H178</f>
        <v>0</v>
      </c>
      <c r="I188" s="14"/>
    </row>
    <row r="189" spans="2:9" x14ac:dyDescent="0.3">
      <c r="B189" s="14"/>
      <c r="C189" s="166" t="s">
        <v>255</v>
      </c>
      <c r="D189" s="5"/>
      <c r="E189" s="167"/>
      <c r="F189" s="167"/>
      <c r="G189" s="310">
        <f>G170+G184</f>
        <v>0</v>
      </c>
      <c r="H189" s="310">
        <f>H170+H184</f>
        <v>0</v>
      </c>
      <c r="I189" s="14"/>
    </row>
    <row r="190" spans="2:9" x14ac:dyDescent="0.3">
      <c r="B190" s="14"/>
      <c r="C190" s="166" t="s">
        <v>258</v>
      </c>
      <c r="D190" s="5"/>
      <c r="E190" s="167"/>
      <c r="F190" s="167"/>
      <c r="G190" s="310"/>
      <c r="H190" s="310"/>
      <c r="I190" s="14"/>
    </row>
    <row r="191" spans="2:9" x14ac:dyDescent="0.3">
      <c r="B191" s="14"/>
      <c r="C191" s="19" t="s">
        <v>243</v>
      </c>
      <c r="D191" s="5"/>
      <c r="E191" s="167"/>
      <c r="F191" s="167"/>
      <c r="G191" s="310">
        <f>IF((G188-G189)&gt;0,G188-G189,0)</f>
        <v>0</v>
      </c>
      <c r="H191" s="310">
        <f>IF((H188-H189)&gt;0,H188-H189,0)</f>
        <v>0</v>
      </c>
      <c r="I191" s="14"/>
    </row>
    <row r="192" spans="2:9" x14ac:dyDescent="0.3">
      <c r="B192" s="14"/>
      <c r="C192" s="19" t="s">
        <v>244</v>
      </c>
      <c r="D192" s="5"/>
      <c r="E192" s="167"/>
      <c r="F192" s="167"/>
      <c r="G192" s="310">
        <f>IF((G188-G189)&lt;0,G189-G188,0)</f>
        <v>0</v>
      </c>
      <c r="H192" s="310">
        <f>IF((H188-H189)&lt;0,H189-H188,0)</f>
        <v>0</v>
      </c>
      <c r="I192" s="14"/>
    </row>
    <row r="193" spans="2:9" x14ac:dyDescent="0.3">
      <c r="B193" s="14"/>
      <c r="C193" s="22" t="s">
        <v>259</v>
      </c>
      <c r="D193" s="5"/>
      <c r="E193" s="167" t="s">
        <v>22</v>
      </c>
      <c r="F193" s="167"/>
      <c r="G193" s="174"/>
      <c r="H193" s="174"/>
      <c r="I193" s="14"/>
    </row>
    <row r="194" spans="2:9" x14ac:dyDescent="0.3">
      <c r="B194" s="14"/>
      <c r="C194" s="22" t="s">
        <v>261</v>
      </c>
      <c r="D194" s="5"/>
      <c r="E194" s="167" t="s">
        <v>22</v>
      </c>
      <c r="F194" s="167"/>
      <c r="G194" s="24"/>
      <c r="H194" s="24"/>
      <c r="I194" s="14"/>
    </row>
    <row r="195" spans="2:9" x14ac:dyDescent="0.3">
      <c r="B195" s="14"/>
      <c r="C195" s="22" t="s">
        <v>260</v>
      </c>
      <c r="D195" s="5"/>
      <c r="E195" s="167" t="s">
        <v>22</v>
      </c>
      <c r="F195" s="167"/>
      <c r="G195" s="174"/>
      <c r="H195" s="174"/>
      <c r="I195" s="14"/>
    </row>
    <row r="196" spans="2:9" ht="27.6" x14ac:dyDescent="0.3">
      <c r="B196" s="14"/>
      <c r="C196" s="166" t="s">
        <v>262</v>
      </c>
      <c r="D196" s="5"/>
      <c r="E196" s="167"/>
      <c r="F196" s="167"/>
      <c r="G196" s="310"/>
      <c r="H196" s="310"/>
      <c r="I196" s="14"/>
    </row>
    <row r="197" spans="2:9" x14ac:dyDescent="0.3">
      <c r="B197" s="14"/>
      <c r="C197" s="19" t="s">
        <v>243</v>
      </c>
      <c r="D197" s="5"/>
      <c r="E197" s="167"/>
      <c r="F197" s="167"/>
      <c r="G197" s="310">
        <f>IF((G191-G192-G193-G194-G195)&gt;0,G191-G192-G193-G194-G195,0)</f>
        <v>0</v>
      </c>
      <c r="H197" s="310">
        <f>IF((H191-H192-H193-H194-H195)&gt;0,H191-H192-H193-H194-H195,0)</f>
        <v>0</v>
      </c>
      <c r="I197" s="14"/>
    </row>
    <row r="198" spans="2:9" x14ac:dyDescent="0.3">
      <c r="B198" s="14"/>
      <c r="C198" s="19" t="s">
        <v>244</v>
      </c>
      <c r="D198" s="5"/>
      <c r="E198" s="167"/>
      <c r="F198" s="167"/>
      <c r="G198" s="310">
        <f>IF((G192+G193+G194+G195-G191)&gt;0,G192+G193+G194+G195-G191,0)</f>
        <v>0</v>
      </c>
      <c r="H198" s="310">
        <f>IF((H192+H193+H194+H195-H191)&gt;0,H192+H193+H194+H195-H191,0)</f>
        <v>0</v>
      </c>
      <c r="I198" s="14"/>
    </row>
    <row r="199" spans="2:9" x14ac:dyDescent="0.3">
      <c r="B199" s="14"/>
      <c r="C199" s="21"/>
      <c r="D199" s="5"/>
      <c r="E199" s="167"/>
      <c r="F199" s="167"/>
      <c r="G199" s="193"/>
      <c r="H199" s="193"/>
      <c r="I199" s="14"/>
    </row>
  </sheetData>
  <sheetProtection algorithmName="SHA-512" hashValue="39CH0GPg/SKtKA/YSCuXyOmgls/o+EQXyRDz2fi+oaUeN9FPxMs5bREOCacf+uVKirg4jZZmlNKoOoeqF4j/yA==" saltValue="fA5im7gd9JHQTvgomyB8VQ==" spinCount="100000" sheet="1" objects="1" scenarios="1" selectLockedCells="1"/>
  <mergeCells count="2">
    <mergeCell ref="L5:M5"/>
    <mergeCell ref="L6:M6"/>
  </mergeCells>
  <phoneticPr fontId="22" type="noConversion"/>
  <conditionalFormatting sqref="G128:H128">
    <cfRule type="cellIs" dxfId="28" priority="3" operator="equal">
      <formula>"ERROR"</formula>
    </cfRule>
    <cfRule type="cellIs" dxfId="27"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3" workbookViewId="0">
      <selection activeCell="I196" sqref="I196"/>
    </sheetView>
  </sheetViews>
  <sheetFormatPr defaultColWidth="8.88671875" defaultRowHeight="14.4" x14ac:dyDescent="0.3"/>
  <cols>
    <col min="1" max="1" width="8.88671875" style="15"/>
    <col min="2" max="2" width="7" style="15" customWidth="1"/>
    <col min="3" max="3" width="48.109375" style="15" customWidth="1"/>
    <col min="4" max="4" width="4.88671875" style="15" customWidth="1"/>
    <col min="5" max="5" width="8.88671875" style="15"/>
    <col min="6" max="6" width="3.6640625" style="15" customWidth="1"/>
    <col min="7" max="7" width="19.6640625" style="15" customWidth="1"/>
    <col min="8" max="8" width="18.44140625" style="15" customWidth="1"/>
    <col min="9" max="9" width="6.5546875" style="15" customWidth="1"/>
    <col min="10" max="12" width="8.88671875" style="15"/>
    <col min="13" max="13" width="13" style="15" customWidth="1"/>
    <col min="14" max="16384" width="8.88671875" style="15"/>
  </cols>
  <sheetData>
    <row r="2" spans="2:13" x14ac:dyDescent="0.3">
      <c r="B2" s="14"/>
      <c r="C2" s="14"/>
      <c r="D2" s="14"/>
      <c r="E2" s="14"/>
      <c r="F2" s="14"/>
      <c r="G2" s="14"/>
      <c r="H2" s="14"/>
      <c r="I2" s="14"/>
    </row>
    <row r="3" spans="2:13" ht="15.6" x14ac:dyDescent="0.3">
      <c r="B3" s="14"/>
      <c r="C3" s="165" t="s">
        <v>122</v>
      </c>
      <c r="D3" s="3"/>
      <c r="E3" s="4"/>
      <c r="F3" s="4"/>
      <c r="G3" s="3"/>
      <c r="H3" s="3"/>
      <c r="I3" s="14"/>
    </row>
    <row r="4" spans="2:13" ht="15" thickBot="1" x14ac:dyDescent="0.35">
      <c r="B4" s="14"/>
      <c r="C4" s="5"/>
      <c r="D4" s="5"/>
      <c r="E4" s="167"/>
      <c r="F4" s="167"/>
      <c r="G4" s="5"/>
      <c r="H4" s="5"/>
      <c r="I4" s="14"/>
    </row>
    <row r="5" spans="2:13" ht="15" thickBot="1" x14ac:dyDescent="0.35">
      <c r="B5" s="14"/>
      <c r="C5" s="23" t="s">
        <v>41</v>
      </c>
      <c r="D5" s="5"/>
      <c r="E5" s="167"/>
      <c r="F5" s="167"/>
      <c r="G5" s="175" t="s">
        <v>265</v>
      </c>
      <c r="H5" s="176">
        <v>2</v>
      </c>
      <c r="I5" s="14"/>
      <c r="K5" s="183">
        <v>1</v>
      </c>
      <c r="L5" s="323" t="s">
        <v>263</v>
      </c>
      <c r="M5" s="323"/>
    </row>
    <row r="6" spans="2:13" x14ac:dyDescent="0.3">
      <c r="B6" s="14"/>
      <c r="C6" s="23"/>
      <c r="D6" s="5"/>
      <c r="E6" s="167"/>
      <c r="F6" s="167"/>
      <c r="G6" s="5"/>
      <c r="H6" s="5"/>
      <c r="I6" s="14"/>
      <c r="K6" s="183">
        <v>2</v>
      </c>
      <c r="L6" s="323" t="s">
        <v>264</v>
      </c>
      <c r="M6" s="323"/>
    </row>
    <row r="7" spans="2:13" x14ac:dyDescent="0.3">
      <c r="B7" s="14"/>
      <c r="C7" s="166" t="s">
        <v>40</v>
      </c>
      <c r="D7" s="5"/>
      <c r="E7" s="69"/>
      <c r="F7" s="69"/>
      <c r="G7" s="162" t="s">
        <v>42</v>
      </c>
      <c r="H7" s="162" t="s">
        <v>36</v>
      </c>
      <c r="I7" s="14"/>
    </row>
    <row r="8" spans="2:13" x14ac:dyDescent="0.3">
      <c r="B8" s="14"/>
      <c r="C8" s="6"/>
      <c r="D8" s="5"/>
      <c r="E8" s="167"/>
      <c r="F8" s="167"/>
      <c r="G8" s="5"/>
      <c r="H8" s="5"/>
      <c r="I8" s="14"/>
    </row>
    <row r="9" spans="2:13" x14ac:dyDescent="0.3">
      <c r="B9" s="14"/>
      <c r="C9" s="20" t="s">
        <v>21</v>
      </c>
      <c r="D9" s="5"/>
      <c r="E9" s="167"/>
      <c r="F9" s="167"/>
      <c r="G9" s="304"/>
      <c r="H9" s="304"/>
      <c r="I9" s="14"/>
    </row>
    <row r="10" spans="2:13" x14ac:dyDescent="0.3">
      <c r="B10" s="14"/>
      <c r="C10" s="22" t="s">
        <v>129</v>
      </c>
      <c r="D10" s="5"/>
      <c r="E10" s="167"/>
      <c r="F10" s="167"/>
      <c r="G10" s="305"/>
      <c r="H10" s="305"/>
      <c r="I10" s="14"/>
    </row>
    <row r="11" spans="2:13" x14ac:dyDescent="0.3">
      <c r="B11" s="14"/>
      <c r="C11" s="7" t="s">
        <v>123</v>
      </c>
      <c r="D11" s="5"/>
      <c r="E11" s="167" t="s">
        <v>22</v>
      </c>
      <c r="F11" s="167"/>
      <c r="G11" s="24"/>
      <c r="H11" s="24"/>
      <c r="I11" s="14"/>
    </row>
    <row r="12" spans="2:13" x14ac:dyDescent="0.3">
      <c r="B12" s="14"/>
      <c r="C12" s="7" t="s">
        <v>124</v>
      </c>
      <c r="D12" s="5"/>
      <c r="E12" s="167" t="s">
        <v>22</v>
      </c>
      <c r="F12" s="167"/>
      <c r="G12" s="24"/>
      <c r="H12" s="24"/>
      <c r="I12" s="14"/>
    </row>
    <row r="13" spans="2:13" ht="41.4" x14ac:dyDescent="0.3">
      <c r="B13" s="14"/>
      <c r="C13" s="7" t="s">
        <v>125</v>
      </c>
      <c r="D13" s="5"/>
      <c r="E13" s="167" t="s">
        <v>22</v>
      </c>
      <c r="F13" s="167"/>
      <c r="G13" s="24"/>
      <c r="H13" s="24"/>
      <c r="I13" s="14"/>
    </row>
    <row r="14" spans="2:13" x14ac:dyDescent="0.3">
      <c r="B14" s="14"/>
      <c r="C14" s="7" t="s">
        <v>126</v>
      </c>
      <c r="D14" s="5"/>
      <c r="E14" s="167" t="s">
        <v>22</v>
      </c>
      <c r="F14" s="167"/>
      <c r="G14" s="24"/>
      <c r="H14" s="24"/>
      <c r="I14" s="14"/>
    </row>
    <row r="15" spans="2:13" ht="27.6" x14ac:dyDescent="0.3">
      <c r="B15" s="14"/>
      <c r="C15" s="7" t="s">
        <v>127</v>
      </c>
      <c r="D15" s="5"/>
      <c r="E15" s="167" t="s">
        <v>22</v>
      </c>
      <c r="F15" s="167"/>
      <c r="G15" s="24"/>
      <c r="H15" s="24"/>
      <c r="I15" s="14"/>
    </row>
    <row r="16" spans="2:13" x14ac:dyDescent="0.3">
      <c r="B16" s="14"/>
      <c r="C16" s="7" t="s">
        <v>128</v>
      </c>
      <c r="D16" s="5"/>
      <c r="E16" s="167" t="s">
        <v>22</v>
      </c>
      <c r="F16" s="167"/>
      <c r="G16" s="24"/>
      <c r="H16" s="24"/>
      <c r="I16" s="14"/>
    </row>
    <row r="17" spans="2:9" x14ac:dyDescent="0.3">
      <c r="B17" s="14"/>
      <c r="C17" s="8" t="s">
        <v>70</v>
      </c>
      <c r="D17" s="5"/>
      <c r="E17" s="167"/>
      <c r="F17" s="167"/>
      <c r="G17" s="194">
        <f>SUM(G11:G16)</f>
        <v>0</v>
      </c>
      <c r="H17" s="194">
        <f>SUM(H11:H16)</f>
        <v>0</v>
      </c>
      <c r="I17" s="14"/>
    </row>
    <row r="18" spans="2:9" x14ac:dyDescent="0.3">
      <c r="B18" s="14"/>
      <c r="C18" s="22" t="s">
        <v>130</v>
      </c>
      <c r="D18" s="5"/>
      <c r="E18" s="167"/>
      <c r="F18" s="167"/>
      <c r="G18" s="306"/>
      <c r="H18" s="306"/>
      <c r="I18" s="14"/>
    </row>
    <row r="19" spans="2:9" x14ac:dyDescent="0.3">
      <c r="B19" s="14"/>
      <c r="C19" s="7" t="s">
        <v>131</v>
      </c>
      <c r="D19" s="5"/>
      <c r="E19" s="167" t="s">
        <v>22</v>
      </c>
      <c r="F19" s="167"/>
      <c r="G19" s="171"/>
      <c r="H19" s="171"/>
      <c r="I19" s="14"/>
    </row>
    <row r="20" spans="2:9" x14ac:dyDescent="0.3">
      <c r="B20" s="14"/>
      <c r="C20" s="7" t="s">
        <v>132</v>
      </c>
      <c r="D20" s="5"/>
      <c r="E20" s="167" t="s">
        <v>22</v>
      </c>
      <c r="F20" s="167"/>
      <c r="G20" s="171"/>
      <c r="H20" s="171"/>
      <c r="I20" s="14"/>
    </row>
    <row r="21" spans="2:9" x14ac:dyDescent="0.3">
      <c r="B21" s="14"/>
      <c r="C21" s="7" t="s">
        <v>133</v>
      </c>
      <c r="D21" s="5"/>
      <c r="E21" s="167" t="s">
        <v>22</v>
      </c>
      <c r="F21" s="167"/>
      <c r="G21" s="171"/>
      <c r="H21" s="171"/>
      <c r="I21" s="14"/>
    </row>
    <row r="22" spans="2:9" x14ac:dyDescent="0.3">
      <c r="B22" s="14"/>
      <c r="C22" s="7" t="s">
        <v>134</v>
      </c>
      <c r="D22" s="5"/>
      <c r="E22" s="167" t="s">
        <v>22</v>
      </c>
      <c r="F22" s="167"/>
      <c r="G22" s="171"/>
      <c r="H22" s="171"/>
      <c r="I22" s="14"/>
    </row>
    <row r="23" spans="2:9" x14ac:dyDescent="0.3">
      <c r="B23" s="14"/>
      <c r="C23" s="7" t="s">
        <v>135</v>
      </c>
      <c r="D23" s="5"/>
      <c r="E23" s="167" t="s">
        <v>22</v>
      </c>
      <c r="F23" s="167"/>
      <c r="G23" s="171"/>
      <c r="H23" s="171"/>
      <c r="I23" s="14"/>
    </row>
    <row r="24" spans="2:9" x14ac:dyDescent="0.3">
      <c r="B24" s="14"/>
      <c r="C24" s="7" t="s">
        <v>136</v>
      </c>
      <c r="D24" s="5"/>
      <c r="E24" s="167" t="s">
        <v>22</v>
      </c>
      <c r="F24" s="167"/>
      <c r="G24" s="171"/>
      <c r="H24" s="171"/>
      <c r="I24" s="14"/>
    </row>
    <row r="25" spans="2:9" ht="27.6" x14ac:dyDescent="0.3">
      <c r="B25" s="14"/>
      <c r="C25" s="7" t="s">
        <v>137</v>
      </c>
      <c r="D25" s="5"/>
      <c r="E25" s="167" t="s">
        <v>22</v>
      </c>
      <c r="F25" s="167"/>
      <c r="G25" s="171"/>
      <c r="H25" s="171"/>
      <c r="I25" s="14"/>
    </row>
    <row r="26" spans="2:9" x14ac:dyDescent="0.3">
      <c r="B26" s="14"/>
      <c r="C26" s="7" t="s">
        <v>138</v>
      </c>
      <c r="D26" s="5"/>
      <c r="E26" s="167" t="s">
        <v>22</v>
      </c>
      <c r="F26" s="167"/>
      <c r="G26" s="171"/>
      <c r="H26" s="171"/>
      <c r="I26" s="14"/>
    </row>
    <row r="27" spans="2:9" x14ac:dyDescent="0.3">
      <c r="B27" s="14"/>
      <c r="C27" s="7" t="s">
        <v>139</v>
      </c>
      <c r="D27" s="5"/>
      <c r="E27" s="167" t="s">
        <v>22</v>
      </c>
      <c r="F27" s="167"/>
      <c r="G27" s="171"/>
      <c r="H27" s="171"/>
      <c r="I27" s="14"/>
    </row>
    <row r="28" spans="2:9" x14ac:dyDescent="0.3">
      <c r="B28" s="14"/>
      <c r="C28" s="8" t="s">
        <v>70</v>
      </c>
      <c r="D28" s="5"/>
      <c r="E28" s="167"/>
      <c r="F28" s="167"/>
      <c r="G28" s="194">
        <f>SUM(G19:G27)</f>
        <v>0</v>
      </c>
      <c r="H28" s="194">
        <f>SUM(H19:H27)</f>
        <v>0</v>
      </c>
      <c r="I28" s="14"/>
    </row>
    <row r="29" spans="2:9" x14ac:dyDescent="0.3">
      <c r="B29" s="14"/>
      <c r="C29" s="17" t="s">
        <v>140</v>
      </c>
      <c r="D29" s="5"/>
      <c r="E29" s="167"/>
      <c r="F29" s="167"/>
      <c r="G29" s="306"/>
      <c r="H29" s="306"/>
      <c r="I29" s="14"/>
    </row>
    <row r="30" spans="2:9" x14ac:dyDescent="0.3">
      <c r="B30" s="14"/>
      <c r="C30" s="7" t="s">
        <v>141</v>
      </c>
      <c r="D30" s="5"/>
      <c r="E30" s="167" t="s">
        <v>22</v>
      </c>
      <c r="F30" s="167"/>
      <c r="G30" s="171"/>
      <c r="H30" s="171"/>
      <c r="I30" s="14"/>
    </row>
    <row r="31" spans="2:9" x14ac:dyDescent="0.3">
      <c r="B31" s="14"/>
      <c r="C31" s="7" t="s">
        <v>142</v>
      </c>
      <c r="D31" s="5"/>
      <c r="E31" s="167" t="s">
        <v>22</v>
      </c>
      <c r="F31" s="167"/>
      <c r="G31" s="171"/>
      <c r="H31" s="171"/>
      <c r="I31" s="14"/>
    </row>
    <row r="32" spans="2:9" ht="27.6" x14ac:dyDescent="0.3">
      <c r="B32" s="14"/>
      <c r="C32" s="7" t="s">
        <v>143</v>
      </c>
      <c r="D32" s="5"/>
      <c r="E32" s="167" t="s">
        <v>22</v>
      </c>
      <c r="F32" s="167"/>
      <c r="G32" s="171"/>
      <c r="H32" s="171"/>
      <c r="I32" s="14"/>
    </row>
    <row r="33" spans="2:9" ht="27.6" x14ac:dyDescent="0.3">
      <c r="B33" s="14"/>
      <c r="C33" s="7" t="s">
        <v>144</v>
      </c>
      <c r="D33" s="5"/>
      <c r="E33" s="167" t="s">
        <v>22</v>
      </c>
      <c r="F33" s="167"/>
      <c r="G33" s="171"/>
      <c r="H33" s="171"/>
      <c r="I33" s="14"/>
    </row>
    <row r="34" spans="2:9" x14ac:dyDescent="0.3">
      <c r="B34" s="14"/>
      <c r="C34" s="7" t="s">
        <v>145</v>
      </c>
      <c r="D34" s="5"/>
      <c r="E34" s="167" t="s">
        <v>22</v>
      </c>
      <c r="F34" s="167"/>
      <c r="G34" s="171"/>
      <c r="H34" s="171"/>
      <c r="I34" s="14"/>
    </row>
    <row r="35" spans="2:9" x14ac:dyDescent="0.3">
      <c r="B35" s="14"/>
      <c r="C35" s="7" t="s">
        <v>146</v>
      </c>
      <c r="D35" s="5"/>
      <c r="E35" s="167" t="s">
        <v>22</v>
      </c>
      <c r="F35" s="167"/>
      <c r="G35" s="24"/>
      <c r="H35" s="24"/>
      <c r="I35" s="14"/>
    </row>
    <row r="36" spans="2:9" x14ac:dyDescent="0.3">
      <c r="B36" s="14"/>
      <c r="C36" s="8" t="s">
        <v>70</v>
      </c>
      <c r="D36" s="5"/>
      <c r="E36" s="167"/>
      <c r="F36" s="167"/>
      <c r="G36" s="195">
        <f>SUM(G30:G35)</f>
        <v>0</v>
      </c>
      <c r="H36" s="195">
        <f>SUM(H30:H35)</f>
        <v>0</v>
      </c>
      <c r="I36" s="14"/>
    </row>
    <row r="37" spans="2:9" ht="15.6" x14ac:dyDescent="0.3">
      <c r="B37" s="14"/>
      <c r="C37" s="170" t="s">
        <v>23</v>
      </c>
      <c r="D37" s="5"/>
      <c r="E37" s="167"/>
      <c r="F37" s="167"/>
      <c r="G37" s="169">
        <f>G17+G28+G36</f>
        <v>0</v>
      </c>
      <c r="H37" s="169">
        <f>H17+H28+H36</f>
        <v>0</v>
      </c>
      <c r="I37" s="14"/>
    </row>
    <row r="38" spans="2:9" x14ac:dyDescent="0.3">
      <c r="B38" s="14"/>
      <c r="C38" s="164" t="s">
        <v>24</v>
      </c>
      <c r="D38" s="5"/>
      <c r="E38" s="167"/>
      <c r="F38" s="167"/>
      <c r="G38" s="305"/>
      <c r="H38" s="305"/>
      <c r="I38" s="14"/>
    </row>
    <row r="39" spans="2:9" x14ac:dyDescent="0.3">
      <c r="B39" s="14"/>
      <c r="C39" s="17" t="s">
        <v>147</v>
      </c>
      <c r="D39" s="5"/>
      <c r="E39" s="167"/>
      <c r="F39" s="167"/>
      <c r="G39" s="307"/>
      <c r="H39" s="307"/>
      <c r="I39" s="14"/>
    </row>
    <row r="40" spans="2:9" x14ac:dyDescent="0.3">
      <c r="B40" s="14"/>
      <c r="C40" s="7" t="s">
        <v>148</v>
      </c>
      <c r="D40" s="5"/>
      <c r="E40" s="167" t="s">
        <v>22</v>
      </c>
      <c r="F40" s="167"/>
      <c r="G40" s="24"/>
      <c r="H40" s="24"/>
      <c r="I40" s="14"/>
    </row>
    <row r="41" spans="2:9" x14ac:dyDescent="0.3">
      <c r="B41" s="14"/>
      <c r="C41" s="7" t="s">
        <v>149</v>
      </c>
      <c r="D41" s="5"/>
      <c r="E41" s="167" t="s">
        <v>22</v>
      </c>
      <c r="F41" s="167"/>
      <c r="G41" s="24"/>
      <c r="H41" s="24"/>
      <c r="I41" s="14"/>
    </row>
    <row r="42" spans="2:9" x14ac:dyDescent="0.3">
      <c r="B42" s="14"/>
      <c r="C42" s="7" t="s">
        <v>150</v>
      </c>
      <c r="D42" s="5"/>
      <c r="E42" s="167" t="s">
        <v>22</v>
      </c>
      <c r="F42" s="167"/>
      <c r="G42" s="24"/>
      <c r="H42" s="24"/>
      <c r="I42" s="14"/>
    </row>
    <row r="43" spans="2:9" x14ac:dyDescent="0.3">
      <c r="B43" s="14"/>
      <c r="C43" s="7" t="s">
        <v>151</v>
      </c>
      <c r="D43" s="5"/>
      <c r="E43" s="167" t="s">
        <v>22</v>
      </c>
      <c r="F43" s="167"/>
      <c r="G43" s="24"/>
      <c r="H43" s="24"/>
      <c r="I43" s="14"/>
    </row>
    <row r="44" spans="2:9" x14ac:dyDescent="0.3">
      <c r="B44" s="14"/>
      <c r="C44" s="8" t="s">
        <v>70</v>
      </c>
      <c r="D44" s="5"/>
      <c r="E44" s="167"/>
      <c r="F44" s="167"/>
      <c r="G44" s="172">
        <f>SUM(G40:G43)</f>
        <v>0</v>
      </c>
      <c r="H44" s="172">
        <f>SUM(H40:H43)</f>
        <v>0</v>
      </c>
      <c r="I44" s="14"/>
    </row>
    <row r="45" spans="2:9" x14ac:dyDescent="0.3">
      <c r="B45" s="14"/>
      <c r="C45" s="17" t="s">
        <v>152</v>
      </c>
      <c r="D45" s="5"/>
      <c r="E45" s="167"/>
      <c r="F45" s="167"/>
      <c r="G45" s="307"/>
      <c r="H45" s="307"/>
      <c r="I45" s="14"/>
    </row>
    <row r="46" spans="2:9" x14ac:dyDescent="0.3">
      <c r="B46" s="14"/>
      <c r="C46" s="7" t="s">
        <v>153</v>
      </c>
      <c r="D46" s="5"/>
      <c r="E46" s="167" t="s">
        <v>22</v>
      </c>
      <c r="F46" s="167"/>
      <c r="G46" s="24"/>
      <c r="H46" s="24"/>
      <c r="I46" s="14"/>
    </row>
    <row r="47" spans="2:9" x14ac:dyDescent="0.3">
      <c r="B47" s="14"/>
      <c r="C47" s="7" t="s">
        <v>154</v>
      </c>
      <c r="D47" s="5"/>
      <c r="E47" s="167" t="s">
        <v>22</v>
      </c>
      <c r="F47" s="167"/>
      <c r="G47" s="24"/>
      <c r="H47" s="24"/>
      <c r="I47" s="14"/>
    </row>
    <row r="48" spans="2:9" ht="27.6" x14ac:dyDescent="0.3">
      <c r="B48" s="14"/>
      <c r="C48" s="7" t="s">
        <v>155</v>
      </c>
      <c r="D48" s="5"/>
      <c r="E48" s="167" t="s">
        <v>22</v>
      </c>
      <c r="F48" s="167"/>
      <c r="G48" s="24"/>
      <c r="H48" s="24"/>
      <c r="I48" s="14"/>
    </row>
    <row r="49" spans="2:9" x14ac:dyDescent="0.3">
      <c r="B49" s="14"/>
      <c r="C49" s="7" t="s">
        <v>156</v>
      </c>
      <c r="D49" s="5"/>
      <c r="E49" s="167" t="s">
        <v>22</v>
      </c>
      <c r="F49" s="167"/>
      <c r="G49" s="24"/>
      <c r="H49" s="24"/>
      <c r="I49" s="14"/>
    </row>
    <row r="50" spans="2:9" x14ac:dyDescent="0.3">
      <c r="B50" s="14"/>
      <c r="C50" s="7" t="s">
        <v>157</v>
      </c>
      <c r="D50" s="5"/>
      <c r="E50" s="167" t="s">
        <v>22</v>
      </c>
      <c r="F50" s="167"/>
      <c r="G50" s="24"/>
      <c r="H50" s="24"/>
      <c r="I50" s="14"/>
    </row>
    <row r="51" spans="2:9" x14ac:dyDescent="0.3">
      <c r="B51" s="14"/>
      <c r="C51" s="8" t="s">
        <v>70</v>
      </c>
      <c r="D51" s="5"/>
      <c r="E51" s="167"/>
      <c r="F51" s="167"/>
      <c r="G51" s="172">
        <f>SUM(G46:G50)</f>
        <v>0</v>
      </c>
      <c r="H51" s="172">
        <f>SUM(H46:H50)</f>
        <v>0</v>
      </c>
      <c r="I51" s="14"/>
    </row>
    <row r="52" spans="2:9" x14ac:dyDescent="0.3">
      <c r="B52" s="14"/>
      <c r="C52" s="17" t="s">
        <v>158</v>
      </c>
      <c r="D52" s="5"/>
      <c r="E52" s="167" t="s">
        <v>22</v>
      </c>
      <c r="F52" s="167"/>
      <c r="G52" s="307"/>
      <c r="H52" s="307"/>
      <c r="I52" s="14"/>
    </row>
    <row r="53" spans="2:9" x14ac:dyDescent="0.3">
      <c r="B53" s="14"/>
      <c r="C53" s="7" t="s">
        <v>159</v>
      </c>
      <c r="D53" s="5"/>
      <c r="E53" s="167" t="s">
        <v>22</v>
      </c>
      <c r="F53" s="167"/>
      <c r="G53" s="24"/>
      <c r="H53" s="24"/>
      <c r="I53" s="14"/>
    </row>
    <row r="54" spans="2:9" x14ac:dyDescent="0.3">
      <c r="B54" s="14"/>
      <c r="C54" s="18" t="s">
        <v>160</v>
      </c>
      <c r="D54" s="5"/>
      <c r="E54" s="167" t="s">
        <v>22</v>
      </c>
      <c r="F54" s="167"/>
      <c r="G54" s="24"/>
      <c r="H54" s="24"/>
      <c r="I54" s="14"/>
    </row>
    <row r="55" spans="2:9" x14ac:dyDescent="0.3">
      <c r="B55" s="14"/>
      <c r="C55" s="8" t="s">
        <v>70</v>
      </c>
      <c r="D55" s="5"/>
      <c r="E55" s="167"/>
      <c r="F55" s="167"/>
      <c r="G55" s="195">
        <f>SUM(G53:G54)</f>
        <v>0</v>
      </c>
      <c r="H55" s="195">
        <f>SUM(H53:H54)</f>
        <v>0</v>
      </c>
      <c r="I55" s="14"/>
    </row>
    <row r="56" spans="2:9" x14ac:dyDescent="0.3">
      <c r="B56" s="14"/>
      <c r="C56" s="17" t="s">
        <v>161</v>
      </c>
      <c r="D56" s="5"/>
      <c r="E56" s="167"/>
      <c r="F56" s="167"/>
      <c r="G56" s="24"/>
      <c r="H56" s="24"/>
      <c r="I56" s="14"/>
    </row>
    <row r="57" spans="2:9" ht="15.6" x14ac:dyDescent="0.3">
      <c r="B57" s="14"/>
      <c r="C57" s="168" t="s">
        <v>25</v>
      </c>
      <c r="D57" s="5"/>
      <c r="E57" s="167"/>
      <c r="F57" s="167"/>
      <c r="G57" s="169">
        <f>G56+G55+G51+G44</f>
        <v>0</v>
      </c>
      <c r="H57" s="169">
        <f>H56+H55+H51+H44</f>
        <v>0</v>
      </c>
      <c r="I57" s="14"/>
    </row>
    <row r="58" spans="2:9" ht="15" customHeight="1" x14ac:dyDescent="0.3">
      <c r="B58" s="14"/>
      <c r="C58" s="164" t="s">
        <v>26</v>
      </c>
      <c r="D58" s="5"/>
      <c r="E58" s="167"/>
      <c r="F58" s="167"/>
      <c r="G58" s="172">
        <f>SUM(G59:G60)</f>
        <v>0</v>
      </c>
      <c r="H58" s="172">
        <f>SUM(H59:H60)</f>
        <v>0</v>
      </c>
      <c r="I58" s="14"/>
    </row>
    <row r="59" spans="2:9" ht="15" customHeight="1" x14ac:dyDescent="0.3">
      <c r="B59" s="14"/>
      <c r="C59" s="7" t="s">
        <v>162</v>
      </c>
      <c r="D59" s="5"/>
      <c r="E59" s="167" t="s">
        <v>22</v>
      </c>
      <c r="F59" s="167"/>
      <c r="G59" s="24"/>
      <c r="H59" s="24"/>
      <c r="I59" s="14"/>
    </row>
    <row r="60" spans="2:9" x14ac:dyDescent="0.3">
      <c r="B60" s="14"/>
      <c r="C60" s="7" t="s">
        <v>163</v>
      </c>
      <c r="D60" s="5"/>
      <c r="E60" s="167" t="s">
        <v>22</v>
      </c>
      <c r="F60" s="167"/>
      <c r="G60" s="24"/>
      <c r="H60" s="24"/>
      <c r="I60" s="14"/>
    </row>
    <row r="61" spans="2:9" ht="27.6" x14ac:dyDescent="0.3">
      <c r="B61" s="14"/>
      <c r="C61" s="164" t="s">
        <v>27</v>
      </c>
      <c r="D61" s="5"/>
      <c r="E61" s="167"/>
      <c r="F61" s="167"/>
      <c r="G61" s="307"/>
      <c r="H61" s="307"/>
      <c r="I61" s="14"/>
    </row>
    <row r="62" spans="2:9" ht="41.4" x14ac:dyDescent="0.3">
      <c r="B62" s="14"/>
      <c r="C62" s="7" t="s">
        <v>164</v>
      </c>
      <c r="D62" s="5"/>
      <c r="E62" s="167" t="s">
        <v>22</v>
      </c>
      <c r="F62" s="167"/>
      <c r="G62" s="24"/>
      <c r="H62" s="24"/>
      <c r="I62" s="14"/>
    </row>
    <row r="63" spans="2:9" x14ac:dyDescent="0.3">
      <c r="B63" s="14"/>
      <c r="C63" s="7" t="s">
        <v>165</v>
      </c>
      <c r="D63" s="5"/>
      <c r="E63" s="167" t="s">
        <v>22</v>
      </c>
      <c r="F63" s="167"/>
      <c r="G63" s="24"/>
      <c r="H63" s="24"/>
      <c r="I63" s="14"/>
    </row>
    <row r="64" spans="2:9" x14ac:dyDescent="0.3">
      <c r="B64" s="14"/>
      <c r="C64" s="7" t="s">
        <v>166</v>
      </c>
      <c r="D64" s="5"/>
      <c r="E64" s="167" t="s">
        <v>22</v>
      </c>
      <c r="F64" s="167"/>
      <c r="G64" s="24"/>
      <c r="H64" s="24"/>
      <c r="I64" s="14"/>
    </row>
    <row r="65" spans="2:9" x14ac:dyDescent="0.3">
      <c r="B65" s="14"/>
      <c r="C65" s="7" t="s">
        <v>167</v>
      </c>
      <c r="D65" s="5"/>
      <c r="E65" s="167" t="s">
        <v>22</v>
      </c>
      <c r="F65" s="167"/>
      <c r="G65" s="24"/>
      <c r="H65" s="24"/>
      <c r="I65" s="14"/>
    </row>
    <row r="66" spans="2:9" x14ac:dyDescent="0.3">
      <c r="B66" s="14"/>
      <c r="C66" s="7" t="s">
        <v>168</v>
      </c>
      <c r="D66" s="5"/>
      <c r="E66" s="167" t="s">
        <v>22</v>
      </c>
      <c r="F66" s="167"/>
      <c r="G66" s="24"/>
      <c r="H66" s="24"/>
      <c r="I66" s="14"/>
    </row>
    <row r="67" spans="2:9" x14ac:dyDescent="0.3">
      <c r="B67" s="14"/>
      <c r="C67" s="7" t="s">
        <v>169</v>
      </c>
      <c r="D67" s="5"/>
      <c r="E67" s="167" t="s">
        <v>22</v>
      </c>
      <c r="F67" s="167"/>
      <c r="G67" s="24"/>
      <c r="H67" s="24"/>
      <c r="I67" s="14"/>
    </row>
    <row r="68" spans="2:9" ht="27.6" x14ac:dyDescent="0.3">
      <c r="B68" s="14"/>
      <c r="C68" s="7" t="s">
        <v>170</v>
      </c>
      <c r="D68" s="5"/>
      <c r="E68" s="167" t="s">
        <v>22</v>
      </c>
      <c r="F68" s="167"/>
      <c r="G68" s="24"/>
      <c r="H68" s="24"/>
      <c r="I68" s="14"/>
    </row>
    <row r="69" spans="2:9" ht="27.6" x14ac:dyDescent="0.3">
      <c r="B69" s="14"/>
      <c r="C69" s="7" t="s">
        <v>171</v>
      </c>
      <c r="D69" s="5"/>
      <c r="E69" s="167" t="s">
        <v>22</v>
      </c>
      <c r="F69" s="167"/>
      <c r="G69" s="24"/>
      <c r="H69" s="24"/>
      <c r="I69" s="14"/>
    </row>
    <row r="70" spans="2:9" x14ac:dyDescent="0.3">
      <c r="B70" s="14"/>
      <c r="C70" s="8" t="s">
        <v>70</v>
      </c>
      <c r="D70" s="5"/>
      <c r="E70" s="167"/>
      <c r="F70" s="167"/>
      <c r="G70" s="172">
        <f>SUM(G62:G69)</f>
        <v>0</v>
      </c>
      <c r="H70" s="172">
        <f>SUM(H62:H69)</f>
        <v>0</v>
      </c>
      <c r="I70" s="14"/>
    </row>
    <row r="71" spans="2:9" x14ac:dyDescent="0.3">
      <c r="B71" s="14"/>
      <c r="C71" s="164" t="s">
        <v>172</v>
      </c>
      <c r="D71" s="5"/>
      <c r="E71" s="167"/>
      <c r="F71" s="167"/>
      <c r="G71" s="11">
        <f>G57+G59-G70-G90-G93-G96</f>
        <v>0</v>
      </c>
      <c r="H71" s="11">
        <f>H57+H59-H70-H90-H93-H96</f>
        <v>0</v>
      </c>
      <c r="I71" s="14"/>
    </row>
    <row r="72" spans="2:9" x14ac:dyDescent="0.3">
      <c r="B72" s="14"/>
      <c r="C72" s="166" t="s">
        <v>173</v>
      </c>
      <c r="D72" s="5"/>
      <c r="E72" s="167"/>
      <c r="F72" s="167"/>
      <c r="G72" s="11">
        <f>G37+G60+G71</f>
        <v>0</v>
      </c>
      <c r="H72" s="11">
        <f>H37+H60+H71</f>
        <v>0</v>
      </c>
      <c r="I72" s="14"/>
    </row>
    <row r="73" spans="2:9" ht="27.6" x14ac:dyDescent="0.3">
      <c r="B73" s="14"/>
      <c r="C73" s="166" t="s">
        <v>174</v>
      </c>
      <c r="D73" s="5"/>
      <c r="E73" s="167"/>
      <c r="F73" s="167"/>
      <c r="G73" s="307"/>
      <c r="H73" s="307"/>
      <c r="I73" s="14"/>
    </row>
    <row r="74" spans="2:9" ht="41.4" x14ac:dyDescent="0.3">
      <c r="B74" s="14"/>
      <c r="C74" s="7" t="s">
        <v>175</v>
      </c>
      <c r="D74" s="5"/>
      <c r="E74" s="167" t="s">
        <v>22</v>
      </c>
      <c r="F74" s="167"/>
      <c r="G74" s="24"/>
      <c r="H74" s="24"/>
      <c r="I74" s="14"/>
    </row>
    <row r="75" spans="2:9" x14ac:dyDescent="0.3">
      <c r="B75" s="14"/>
      <c r="C75" s="7" t="s">
        <v>165</v>
      </c>
      <c r="D75" s="5"/>
      <c r="E75" s="167" t="s">
        <v>22</v>
      </c>
      <c r="F75" s="167"/>
      <c r="G75" s="24"/>
      <c r="H75" s="24"/>
      <c r="I75" s="14"/>
    </row>
    <row r="76" spans="2:9" x14ac:dyDescent="0.3">
      <c r="B76" s="14"/>
      <c r="C76" s="7" t="s">
        <v>166</v>
      </c>
      <c r="D76" s="5"/>
      <c r="E76" s="167" t="s">
        <v>22</v>
      </c>
      <c r="F76" s="167"/>
      <c r="G76" s="24"/>
      <c r="H76" s="24"/>
      <c r="I76" s="14"/>
    </row>
    <row r="77" spans="2:9" x14ac:dyDescent="0.3">
      <c r="B77" s="14"/>
      <c r="C77" s="7" t="s">
        <v>167</v>
      </c>
      <c r="D77" s="5"/>
      <c r="E77" s="167" t="s">
        <v>22</v>
      </c>
      <c r="F77" s="167"/>
      <c r="G77" s="24"/>
      <c r="H77" s="24"/>
      <c r="I77" s="14"/>
    </row>
    <row r="78" spans="2:9" x14ac:dyDescent="0.3">
      <c r="B78" s="14"/>
      <c r="C78" s="7" t="s">
        <v>168</v>
      </c>
      <c r="D78" s="5"/>
      <c r="E78" s="167" t="s">
        <v>22</v>
      </c>
      <c r="F78" s="167"/>
      <c r="G78" s="24"/>
      <c r="H78" s="24"/>
      <c r="I78" s="14"/>
    </row>
    <row r="79" spans="2:9" x14ac:dyDescent="0.3">
      <c r="B79" s="14"/>
      <c r="C79" s="7" t="s">
        <v>169</v>
      </c>
      <c r="D79" s="5"/>
      <c r="E79" s="167" t="s">
        <v>22</v>
      </c>
      <c r="F79" s="167"/>
      <c r="G79" s="24"/>
      <c r="H79" s="24"/>
      <c r="I79" s="14"/>
    </row>
    <row r="80" spans="2:9" ht="27.6" x14ac:dyDescent="0.3">
      <c r="B80" s="14"/>
      <c r="C80" s="7" t="s">
        <v>170</v>
      </c>
      <c r="D80" s="5"/>
      <c r="E80" s="167" t="s">
        <v>22</v>
      </c>
      <c r="F80" s="167"/>
      <c r="G80" s="24"/>
      <c r="H80" s="24"/>
      <c r="I80" s="14"/>
    </row>
    <row r="81" spans="2:9" ht="27.6" x14ac:dyDescent="0.3">
      <c r="B81" s="14"/>
      <c r="C81" s="7" t="s">
        <v>176</v>
      </c>
      <c r="D81" s="5"/>
      <c r="E81" s="167" t="s">
        <v>22</v>
      </c>
      <c r="F81" s="167"/>
      <c r="G81" s="24"/>
      <c r="H81" s="24"/>
      <c r="I81" s="14"/>
    </row>
    <row r="82" spans="2:9" x14ac:dyDescent="0.3">
      <c r="B82" s="14"/>
      <c r="C82" s="8" t="s">
        <v>70</v>
      </c>
      <c r="D82" s="5"/>
      <c r="E82" s="167"/>
      <c r="F82" s="167"/>
      <c r="G82" s="11">
        <f>SUM(G74:G81)</f>
        <v>0</v>
      </c>
      <c r="H82" s="11">
        <f>SUM(H74:H81)</f>
        <v>0</v>
      </c>
      <c r="I82" s="14"/>
    </row>
    <row r="83" spans="2:9" x14ac:dyDescent="0.3">
      <c r="B83" s="14"/>
      <c r="C83" s="166" t="s">
        <v>177</v>
      </c>
      <c r="D83" s="5"/>
      <c r="E83" s="167"/>
      <c r="F83" s="167"/>
      <c r="G83" s="307"/>
      <c r="H83" s="307"/>
      <c r="I83" s="14"/>
    </row>
    <row r="84" spans="2:9" x14ac:dyDescent="0.3">
      <c r="B84" s="14"/>
      <c r="C84" s="7" t="s">
        <v>178</v>
      </c>
      <c r="D84" s="5"/>
      <c r="E84" s="167" t="s">
        <v>22</v>
      </c>
      <c r="F84" s="167"/>
      <c r="G84" s="24"/>
      <c r="H84" s="24"/>
      <c r="I84" s="14"/>
    </row>
    <row r="85" spans="2:9" x14ac:dyDescent="0.3">
      <c r="B85" s="14"/>
      <c r="C85" s="7" t="s">
        <v>179</v>
      </c>
      <c r="D85" s="5"/>
      <c r="E85" s="167" t="s">
        <v>22</v>
      </c>
      <c r="F85" s="167"/>
      <c r="G85" s="24"/>
      <c r="H85" s="24"/>
      <c r="I85" s="14"/>
    </row>
    <row r="86" spans="2:9" x14ac:dyDescent="0.3">
      <c r="B86" s="14"/>
      <c r="C86" s="7" t="s">
        <v>180</v>
      </c>
      <c r="D86" s="5"/>
      <c r="E86" s="167" t="s">
        <v>22</v>
      </c>
      <c r="F86" s="167"/>
      <c r="G86" s="24"/>
      <c r="H86" s="24"/>
      <c r="I86" s="14"/>
    </row>
    <row r="87" spans="2:9" x14ac:dyDescent="0.3">
      <c r="B87" s="14"/>
      <c r="C87" s="8" t="s">
        <v>70</v>
      </c>
      <c r="D87" s="5"/>
      <c r="E87" s="167"/>
      <c r="F87" s="167"/>
      <c r="G87" s="11">
        <f>SUM(G84:G86)</f>
        <v>0</v>
      </c>
      <c r="H87" s="11">
        <f>SUM(H84:H86)</f>
        <v>0</v>
      </c>
      <c r="I87" s="14"/>
    </row>
    <row r="88" spans="2:9" x14ac:dyDescent="0.3">
      <c r="B88" s="14"/>
      <c r="C88" s="166" t="s">
        <v>28</v>
      </c>
      <c r="D88" s="5"/>
      <c r="E88" s="167"/>
      <c r="F88" s="167"/>
      <c r="G88" s="307"/>
      <c r="H88" s="307"/>
      <c r="I88" s="14"/>
    </row>
    <row r="89" spans="2:9" x14ac:dyDescent="0.3">
      <c r="B89" s="14"/>
      <c r="C89" s="16" t="s">
        <v>29</v>
      </c>
      <c r="D89" s="5"/>
      <c r="E89" s="167"/>
      <c r="F89" s="167"/>
      <c r="G89" s="172">
        <f>SUM(G90:G91)</f>
        <v>0</v>
      </c>
      <c r="H89" s="172">
        <f>SUM(H90:H91)</f>
        <v>0</v>
      </c>
      <c r="I89" s="14"/>
    </row>
    <row r="90" spans="2:9" x14ac:dyDescent="0.3">
      <c r="B90" s="14"/>
      <c r="C90" s="16" t="s">
        <v>162</v>
      </c>
      <c r="D90" s="5"/>
      <c r="E90" s="167" t="s">
        <v>22</v>
      </c>
      <c r="F90" s="167"/>
      <c r="G90" s="24"/>
      <c r="H90" s="24"/>
      <c r="I90" s="14"/>
    </row>
    <row r="91" spans="2:9" x14ac:dyDescent="0.3">
      <c r="B91" s="14"/>
      <c r="C91" s="16" t="s">
        <v>163</v>
      </c>
      <c r="D91" s="5"/>
      <c r="E91" s="167" t="s">
        <v>22</v>
      </c>
      <c r="F91" s="167"/>
      <c r="G91" s="24"/>
      <c r="H91" s="24"/>
      <c r="I91" s="14"/>
    </row>
    <row r="92" spans="2:9" x14ac:dyDescent="0.3">
      <c r="B92" s="14"/>
      <c r="C92" s="7" t="s">
        <v>30</v>
      </c>
      <c r="D92" s="5"/>
      <c r="E92" s="167"/>
      <c r="F92" s="167"/>
      <c r="G92" s="172">
        <f>SUM(G93:G94)</f>
        <v>0</v>
      </c>
      <c r="H92" s="172">
        <f>SUM(H93:H94)</f>
        <v>0</v>
      </c>
      <c r="I92" s="14"/>
    </row>
    <row r="93" spans="2:9" x14ac:dyDescent="0.3">
      <c r="B93" s="14"/>
      <c r="C93" s="16" t="s">
        <v>162</v>
      </c>
      <c r="D93" s="5"/>
      <c r="E93" s="167" t="s">
        <v>22</v>
      </c>
      <c r="F93" s="167"/>
      <c r="G93" s="24"/>
      <c r="H93" s="24"/>
      <c r="I93" s="14"/>
    </row>
    <row r="94" spans="2:9" x14ac:dyDescent="0.3">
      <c r="B94" s="14"/>
      <c r="C94" s="16" t="s">
        <v>163</v>
      </c>
      <c r="D94" s="5"/>
      <c r="E94" s="167" t="s">
        <v>22</v>
      </c>
      <c r="F94" s="167"/>
      <c r="G94" s="24"/>
      <c r="H94" s="24"/>
      <c r="I94" s="14"/>
    </row>
    <row r="95" spans="2:9" ht="27.6" x14ac:dyDescent="0.3">
      <c r="B95" s="14"/>
      <c r="C95" s="7" t="s">
        <v>31</v>
      </c>
      <c r="D95" s="5"/>
      <c r="E95" s="167"/>
      <c r="F95" s="167"/>
      <c r="G95" s="172">
        <f>SUM(G96:G97)</f>
        <v>0</v>
      </c>
      <c r="H95" s="172">
        <f>SUM(H96:H97)</f>
        <v>0</v>
      </c>
      <c r="I95" s="14"/>
    </row>
    <row r="96" spans="2:9" x14ac:dyDescent="0.3">
      <c r="B96" s="14"/>
      <c r="C96" s="16" t="s">
        <v>162</v>
      </c>
      <c r="D96" s="5"/>
      <c r="E96" s="167" t="s">
        <v>22</v>
      </c>
      <c r="F96" s="167"/>
      <c r="G96" s="24"/>
      <c r="H96" s="24"/>
      <c r="I96" s="14"/>
    </row>
    <row r="97" spans="2:9" x14ac:dyDescent="0.3">
      <c r="B97" s="14"/>
      <c r="C97" s="16" t="s">
        <v>163</v>
      </c>
      <c r="D97" s="5"/>
      <c r="E97" s="167" t="s">
        <v>22</v>
      </c>
      <c r="F97" s="167"/>
      <c r="G97" s="24"/>
      <c r="H97" s="24"/>
      <c r="I97" s="14"/>
    </row>
    <row r="98" spans="2:9" x14ac:dyDescent="0.3">
      <c r="B98" s="14"/>
      <c r="C98" s="18" t="s">
        <v>121</v>
      </c>
      <c r="D98" s="5"/>
      <c r="E98" s="167" t="s">
        <v>22</v>
      </c>
      <c r="F98" s="167"/>
      <c r="G98" s="24"/>
      <c r="H98" s="24"/>
      <c r="I98" s="14"/>
    </row>
    <row r="99" spans="2:9" x14ac:dyDescent="0.3">
      <c r="B99" s="14"/>
      <c r="C99" s="8" t="s">
        <v>70</v>
      </c>
      <c r="D99" s="9"/>
      <c r="E99" s="167"/>
      <c r="F99" s="167"/>
      <c r="G99" s="172">
        <f>G89+G92+G95+G98</f>
        <v>0</v>
      </c>
      <c r="H99" s="172">
        <f>H89+H92+H95+H98</f>
        <v>0</v>
      </c>
      <c r="I99" s="14"/>
    </row>
    <row r="100" spans="2:9" x14ac:dyDescent="0.3">
      <c r="B100" s="14"/>
      <c r="C100" s="166" t="s">
        <v>32</v>
      </c>
      <c r="D100" s="5"/>
      <c r="E100" s="167"/>
      <c r="F100" s="167"/>
      <c r="G100" s="307"/>
      <c r="H100" s="307"/>
      <c r="I100" s="14"/>
    </row>
    <row r="101" spans="2:9" x14ac:dyDescent="0.3">
      <c r="B101" s="14"/>
      <c r="C101" s="166" t="s">
        <v>181</v>
      </c>
      <c r="D101" s="5"/>
      <c r="E101" s="167"/>
      <c r="F101" s="167"/>
      <c r="G101" s="307"/>
      <c r="H101" s="307"/>
      <c r="I101" s="14"/>
    </row>
    <row r="102" spans="2:9" x14ac:dyDescent="0.3">
      <c r="B102" s="14"/>
      <c r="C102" s="16" t="s">
        <v>182</v>
      </c>
      <c r="D102" s="5"/>
      <c r="E102" s="167" t="s">
        <v>22</v>
      </c>
      <c r="F102" s="167"/>
      <c r="G102" s="24"/>
      <c r="H102" s="24"/>
      <c r="I102" s="14"/>
    </row>
    <row r="103" spans="2:9" x14ac:dyDescent="0.3">
      <c r="B103" s="14"/>
      <c r="C103" s="16" t="s">
        <v>183</v>
      </c>
      <c r="D103" s="5"/>
      <c r="E103" s="167" t="s">
        <v>22</v>
      </c>
      <c r="F103" s="167"/>
      <c r="G103" s="24"/>
      <c r="H103" s="24"/>
      <c r="I103" s="14"/>
    </row>
    <row r="104" spans="2:9" x14ac:dyDescent="0.3">
      <c r="B104" s="14"/>
      <c r="C104" s="16" t="s">
        <v>184</v>
      </c>
      <c r="D104" s="5"/>
      <c r="E104" s="167" t="s">
        <v>22</v>
      </c>
      <c r="F104" s="167"/>
      <c r="G104" s="24"/>
      <c r="H104" s="24"/>
      <c r="I104" s="14"/>
    </row>
    <row r="105" spans="2:9" ht="27.6" x14ac:dyDescent="0.3">
      <c r="B105" s="14"/>
      <c r="C105" s="16" t="s">
        <v>185</v>
      </c>
      <c r="D105" s="5"/>
      <c r="E105" s="167" t="s">
        <v>22</v>
      </c>
      <c r="F105" s="167"/>
      <c r="G105" s="24"/>
      <c r="H105" s="24"/>
      <c r="I105" s="14"/>
    </row>
    <row r="106" spans="2:9" x14ac:dyDescent="0.3">
      <c r="B106" s="14"/>
      <c r="C106" s="16" t="s">
        <v>186</v>
      </c>
      <c r="D106" s="5"/>
      <c r="E106" s="167" t="s">
        <v>22</v>
      </c>
      <c r="F106" s="167"/>
      <c r="G106" s="24"/>
      <c r="H106" s="24"/>
      <c r="I106" s="14"/>
    </row>
    <row r="107" spans="2:9" x14ac:dyDescent="0.3">
      <c r="B107" s="14"/>
      <c r="C107" s="8" t="s">
        <v>70</v>
      </c>
      <c r="D107" s="5"/>
      <c r="E107" s="167"/>
      <c r="F107" s="167"/>
      <c r="G107" s="11">
        <f>SUM(G102:G106)</f>
        <v>0</v>
      </c>
      <c r="H107" s="11">
        <f>SUM(H102:H106)</f>
        <v>0</v>
      </c>
      <c r="I107" s="14"/>
    </row>
    <row r="108" spans="2:9" x14ac:dyDescent="0.3">
      <c r="B108" s="14"/>
      <c r="C108" s="166" t="s">
        <v>187</v>
      </c>
      <c r="D108" s="5"/>
      <c r="E108" s="167" t="s">
        <v>22</v>
      </c>
      <c r="F108" s="167"/>
      <c r="G108" s="24"/>
      <c r="H108" s="24"/>
      <c r="I108" s="14"/>
    </row>
    <row r="109" spans="2:9" x14ac:dyDescent="0.3">
      <c r="B109" s="14"/>
      <c r="C109" s="166" t="s">
        <v>188</v>
      </c>
      <c r="D109" s="5"/>
      <c r="E109" s="167" t="s">
        <v>22</v>
      </c>
      <c r="F109" s="167"/>
      <c r="G109" s="24"/>
      <c r="H109" s="24"/>
      <c r="I109" s="14"/>
    </row>
    <row r="110" spans="2:9" x14ac:dyDescent="0.3">
      <c r="B110" s="14"/>
      <c r="C110" s="166" t="s">
        <v>189</v>
      </c>
      <c r="D110" s="5"/>
      <c r="E110" s="167" t="s">
        <v>22</v>
      </c>
      <c r="F110" s="167"/>
      <c r="G110" s="307"/>
      <c r="H110" s="307"/>
      <c r="I110" s="14"/>
    </row>
    <row r="111" spans="2:9" x14ac:dyDescent="0.3">
      <c r="B111" s="14"/>
      <c r="C111" s="7" t="s">
        <v>190</v>
      </c>
      <c r="D111" s="5"/>
      <c r="E111" s="167" t="s">
        <v>22</v>
      </c>
      <c r="F111" s="167"/>
      <c r="G111" s="24"/>
      <c r="H111" s="24"/>
      <c r="I111" s="14"/>
    </row>
    <row r="112" spans="2:9" x14ac:dyDescent="0.3">
      <c r="B112" s="14"/>
      <c r="C112" s="7" t="s">
        <v>191</v>
      </c>
      <c r="D112" s="5"/>
      <c r="E112" s="167" t="s">
        <v>22</v>
      </c>
      <c r="F112" s="167"/>
      <c r="G112" s="24"/>
      <c r="H112" s="24"/>
      <c r="I112" s="14"/>
    </row>
    <row r="113" spans="2:9" x14ac:dyDescent="0.3">
      <c r="B113" s="14"/>
      <c r="C113" s="7" t="s">
        <v>192</v>
      </c>
      <c r="D113" s="5"/>
      <c r="E113" s="167" t="s">
        <v>22</v>
      </c>
      <c r="F113" s="167"/>
      <c r="G113" s="24"/>
      <c r="H113" s="24"/>
      <c r="I113" s="14"/>
    </row>
    <row r="114" spans="2:9" x14ac:dyDescent="0.3">
      <c r="B114" s="14"/>
      <c r="C114" s="8" t="s">
        <v>70</v>
      </c>
      <c r="D114" s="5"/>
      <c r="E114" s="167"/>
      <c r="F114" s="167"/>
      <c r="G114" s="11">
        <f>SUM(G111:G113)</f>
        <v>0</v>
      </c>
      <c r="H114" s="11">
        <f>SUM(H111:H113)</f>
        <v>0</v>
      </c>
      <c r="I114" s="14"/>
    </row>
    <row r="115" spans="2:9" x14ac:dyDescent="0.3">
      <c r="B115" s="14"/>
      <c r="C115" s="7" t="s">
        <v>193</v>
      </c>
      <c r="D115" s="5"/>
      <c r="E115" s="167" t="s">
        <v>33</v>
      </c>
      <c r="F115" s="167"/>
      <c r="G115" s="24"/>
      <c r="H115" s="24"/>
      <c r="I115" s="14"/>
    </row>
    <row r="116" spans="2:9" ht="27.6" x14ac:dyDescent="0.3">
      <c r="B116" s="14"/>
      <c r="C116" s="7" t="s">
        <v>194</v>
      </c>
      <c r="D116" s="5"/>
      <c r="E116" s="167" t="s">
        <v>22</v>
      </c>
      <c r="F116" s="167"/>
      <c r="G116" s="24"/>
      <c r="H116" s="24"/>
      <c r="I116" s="14"/>
    </row>
    <row r="117" spans="2:9" x14ac:dyDescent="0.3">
      <c r="B117" s="14"/>
      <c r="C117" s="7" t="s">
        <v>195</v>
      </c>
      <c r="D117" s="5"/>
      <c r="E117" s="167" t="s">
        <v>33</v>
      </c>
      <c r="F117" s="167"/>
      <c r="G117" s="24"/>
      <c r="H117" s="24"/>
      <c r="I117" s="14"/>
    </row>
    <row r="118" spans="2:9" x14ac:dyDescent="0.3">
      <c r="B118" s="14"/>
      <c r="C118" s="166" t="s">
        <v>197</v>
      </c>
      <c r="D118" s="5"/>
      <c r="E118" s="167" t="s">
        <v>22</v>
      </c>
      <c r="F118" s="167"/>
      <c r="G118" s="24"/>
      <c r="H118" s="24"/>
      <c r="I118" s="14"/>
    </row>
    <row r="119" spans="2:9" x14ac:dyDescent="0.3">
      <c r="B119" s="14"/>
      <c r="C119" s="166" t="s">
        <v>196</v>
      </c>
      <c r="D119" s="5"/>
      <c r="E119" s="167" t="s">
        <v>33</v>
      </c>
      <c r="F119" s="167"/>
      <c r="G119" s="24"/>
      <c r="H119" s="24"/>
      <c r="I119" s="14"/>
    </row>
    <row r="120" spans="2:9" x14ac:dyDescent="0.3">
      <c r="B120" s="14"/>
      <c r="C120" s="166" t="s">
        <v>198</v>
      </c>
      <c r="D120" s="5"/>
      <c r="E120" s="167" t="s">
        <v>22</v>
      </c>
      <c r="F120" s="167"/>
      <c r="G120" s="24"/>
      <c r="H120" s="24"/>
      <c r="I120" s="14"/>
    </row>
    <row r="121" spans="2:9" x14ac:dyDescent="0.3">
      <c r="B121" s="14"/>
      <c r="C121" s="166" t="s">
        <v>199</v>
      </c>
      <c r="D121" s="5"/>
      <c r="E121" s="167" t="s">
        <v>33</v>
      </c>
      <c r="F121" s="167"/>
      <c r="G121" s="171"/>
      <c r="H121" s="171"/>
      <c r="I121" s="14"/>
    </row>
    <row r="122" spans="2:9" x14ac:dyDescent="0.3">
      <c r="B122" s="14"/>
      <c r="C122" s="7" t="s">
        <v>200</v>
      </c>
      <c r="D122" s="5"/>
      <c r="E122" s="167" t="s">
        <v>33</v>
      </c>
      <c r="F122" s="167"/>
      <c r="G122" s="171"/>
      <c r="H122" s="171"/>
      <c r="I122" s="14"/>
    </row>
    <row r="123" spans="2:9" ht="15.6" x14ac:dyDescent="0.3">
      <c r="B123" s="14"/>
      <c r="C123" s="170" t="s">
        <v>34</v>
      </c>
      <c r="D123" s="5"/>
      <c r="E123" s="167"/>
      <c r="F123" s="167"/>
      <c r="G123" s="169">
        <f>G107+G108+G109+G114+G115+G116+G117+G118+G119+G120+G121+G122</f>
        <v>0</v>
      </c>
      <c r="H123" s="169">
        <f>H107+H108+H109+H114+H115+H116+H117+H118+H119+H120+H121+H122</f>
        <v>0</v>
      </c>
      <c r="I123" s="14"/>
    </row>
    <row r="124" spans="2:9" x14ac:dyDescent="0.3">
      <c r="B124" s="14"/>
      <c r="C124" s="7" t="s">
        <v>201</v>
      </c>
      <c r="D124" s="5"/>
      <c r="E124" s="167" t="s">
        <v>22</v>
      </c>
      <c r="F124" s="167"/>
      <c r="G124" s="24"/>
      <c r="H124" s="24"/>
      <c r="I124" s="14"/>
    </row>
    <row r="125" spans="2:9" x14ac:dyDescent="0.3">
      <c r="B125" s="14"/>
      <c r="C125" s="7" t="s">
        <v>202</v>
      </c>
      <c r="D125" s="5"/>
      <c r="E125" s="167" t="s">
        <v>22</v>
      </c>
      <c r="F125" s="167"/>
      <c r="G125" s="24"/>
      <c r="H125" s="24"/>
      <c r="I125" s="14"/>
    </row>
    <row r="126" spans="2:9" ht="15.6" x14ac:dyDescent="0.3">
      <c r="B126" s="14"/>
      <c r="C126" s="170" t="s">
        <v>203</v>
      </c>
      <c r="D126" s="5"/>
      <c r="E126" s="167"/>
      <c r="F126" s="167"/>
      <c r="G126" s="169">
        <f>G123+G124+G125</f>
        <v>0</v>
      </c>
      <c r="H126" s="169">
        <f>H123+H124+H125</f>
        <v>0</v>
      </c>
      <c r="I126" s="14"/>
    </row>
    <row r="127" spans="2:9" x14ac:dyDescent="0.3">
      <c r="B127" s="14"/>
      <c r="C127" s="21"/>
      <c r="D127" s="5"/>
      <c r="E127" s="167"/>
      <c r="F127" s="167"/>
      <c r="G127" s="193"/>
      <c r="H127" s="193"/>
      <c r="I127" s="14"/>
    </row>
    <row r="128" spans="2:9" x14ac:dyDescent="0.3">
      <c r="B128" s="14"/>
      <c r="C128" s="10" t="s">
        <v>35</v>
      </c>
      <c r="D128" s="5"/>
      <c r="E128" s="167"/>
      <c r="F128" s="167"/>
      <c r="G128" s="308" t="str">
        <f>IFERROR(IF(ABS(G72-G82-G87-G91-G94-G97-G98-G126)&gt;1,"ERROR","OK"),"OK")</f>
        <v>OK</v>
      </c>
      <c r="H128" s="308" t="str">
        <f>IFERROR(IF(ABS(H72-H82-H87-H91-H94-H97-H98-H126)&gt;1,"ERROR","OK"),"OK")</f>
        <v>OK</v>
      </c>
      <c r="I128" s="14"/>
    </row>
    <row r="129" spans="2:9" x14ac:dyDescent="0.3">
      <c r="B129" s="14"/>
      <c r="C129" s="14"/>
      <c r="D129" s="14"/>
      <c r="E129" s="14"/>
      <c r="F129" s="14"/>
      <c r="G129" s="14"/>
      <c r="H129" s="14"/>
      <c r="I129" s="14"/>
    </row>
    <row r="131" spans="2:9" x14ac:dyDescent="0.3">
      <c r="B131" s="14"/>
      <c r="C131" s="14"/>
      <c r="D131" s="14"/>
      <c r="E131" s="14"/>
      <c r="F131" s="14"/>
      <c r="G131" s="14"/>
      <c r="H131" s="14"/>
      <c r="I131" s="14"/>
    </row>
    <row r="132" spans="2:9" x14ac:dyDescent="0.3">
      <c r="B132" s="14"/>
      <c r="C132" s="166" t="s">
        <v>204</v>
      </c>
      <c r="D132" s="5"/>
      <c r="E132" s="69"/>
      <c r="F132" s="69"/>
      <c r="G132" s="162" t="s">
        <v>42</v>
      </c>
      <c r="H132" s="162" t="s">
        <v>36</v>
      </c>
      <c r="I132" s="14"/>
    </row>
    <row r="133" spans="2:9" x14ac:dyDescent="0.3">
      <c r="B133" s="14"/>
      <c r="C133" s="6"/>
      <c r="D133" s="5"/>
      <c r="E133" s="167"/>
      <c r="F133" s="167"/>
      <c r="G133" s="5"/>
      <c r="H133" s="5"/>
      <c r="I133" s="14"/>
    </row>
    <row r="134" spans="2:9" x14ac:dyDescent="0.3">
      <c r="B134" s="14"/>
      <c r="C134" s="173" t="s">
        <v>205</v>
      </c>
      <c r="D134" s="5"/>
      <c r="E134" s="167"/>
      <c r="F134" s="167"/>
      <c r="G134" s="309">
        <f>G135+G136-G137+G138</f>
        <v>0</v>
      </c>
      <c r="H134" s="309">
        <f>H135+H136-H137+H138</f>
        <v>0</v>
      </c>
      <c r="I134" s="14"/>
    </row>
    <row r="135" spans="2:9" x14ac:dyDescent="0.3">
      <c r="B135" s="14"/>
      <c r="C135" s="7" t="s">
        <v>206</v>
      </c>
      <c r="D135" s="5"/>
      <c r="E135" s="167" t="s">
        <v>22</v>
      </c>
      <c r="F135" s="167"/>
      <c r="G135" s="24"/>
      <c r="H135" s="24"/>
      <c r="I135" s="14"/>
    </row>
    <row r="136" spans="2:9" x14ac:dyDescent="0.3">
      <c r="B136" s="14"/>
      <c r="C136" s="7" t="s">
        <v>207</v>
      </c>
      <c r="D136" s="5"/>
      <c r="E136" s="167" t="s">
        <v>22</v>
      </c>
      <c r="F136" s="167"/>
      <c r="G136" s="24"/>
      <c r="H136" s="24"/>
      <c r="I136" s="14"/>
    </row>
    <row r="137" spans="2:9" x14ac:dyDescent="0.3">
      <c r="B137" s="14"/>
      <c r="C137" s="7" t="s">
        <v>208</v>
      </c>
      <c r="D137" s="5"/>
      <c r="E137" s="167" t="s">
        <v>22</v>
      </c>
      <c r="F137" s="167"/>
      <c r="G137" s="24"/>
      <c r="H137" s="24"/>
      <c r="I137" s="14"/>
    </row>
    <row r="138" spans="2:9" x14ac:dyDescent="0.3">
      <c r="B138" s="14"/>
      <c r="C138" s="7" t="s">
        <v>209</v>
      </c>
      <c r="D138" s="5"/>
      <c r="E138" s="167" t="s">
        <v>22</v>
      </c>
      <c r="F138" s="167"/>
      <c r="G138" s="24"/>
      <c r="H138" s="24"/>
      <c r="I138" s="14"/>
    </row>
    <row r="139" spans="2:9" x14ac:dyDescent="0.3">
      <c r="B139" s="14"/>
      <c r="C139" s="22" t="s">
        <v>210</v>
      </c>
      <c r="D139" s="5"/>
      <c r="E139" s="167" t="s">
        <v>211</v>
      </c>
      <c r="F139" s="167"/>
      <c r="G139" s="24"/>
      <c r="H139" s="24"/>
      <c r="I139" s="14"/>
    </row>
    <row r="140" spans="2:9" ht="15.75" customHeight="1" x14ac:dyDescent="0.3">
      <c r="B140" s="14"/>
      <c r="C140" s="22" t="s">
        <v>212</v>
      </c>
      <c r="D140" s="5"/>
      <c r="E140" s="167" t="s">
        <v>22</v>
      </c>
      <c r="F140" s="167"/>
      <c r="G140" s="171"/>
      <c r="H140" s="171"/>
      <c r="I140" s="14"/>
    </row>
    <row r="141" spans="2:9" x14ac:dyDescent="0.3">
      <c r="B141" s="14"/>
      <c r="C141" s="22" t="s">
        <v>213</v>
      </c>
      <c r="D141" s="5"/>
      <c r="E141" s="167" t="s">
        <v>22</v>
      </c>
      <c r="F141" s="167"/>
      <c r="G141" s="171"/>
      <c r="H141" s="171"/>
      <c r="I141" s="14"/>
    </row>
    <row r="142" spans="2:9" x14ac:dyDescent="0.3">
      <c r="B142" s="14"/>
      <c r="C142" s="22" t="s">
        <v>214</v>
      </c>
      <c r="D142" s="5"/>
      <c r="E142" s="167" t="s">
        <v>22</v>
      </c>
      <c r="F142" s="167"/>
      <c r="G142" s="171"/>
      <c r="H142" s="171"/>
      <c r="I142" s="14"/>
    </row>
    <row r="143" spans="2:9" x14ac:dyDescent="0.3">
      <c r="B143" s="14"/>
      <c r="C143" s="22" t="s">
        <v>215</v>
      </c>
      <c r="D143" s="5"/>
      <c r="E143" s="167" t="s">
        <v>22</v>
      </c>
      <c r="F143" s="167"/>
      <c r="G143" s="171"/>
      <c r="H143" s="171"/>
      <c r="I143" s="14"/>
    </row>
    <row r="144" spans="2:9" x14ac:dyDescent="0.3">
      <c r="B144" s="14"/>
      <c r="C144" s="22" t="s">
        <v>216</v>
      </c>
      <c r="D144" s="5"/>
      <c r="E144" s="167" t="s">
        <v>22</v>
      </c>
      <c r="F144" s="167"/>
      <c r="G144" s="171"/>
      <c r="H144" s="171"/>
      <c r="I144" s="14"/>
    </row>
    <row r="145" spans="2:9" x14ac:dyDescent="0.3">
      <c r="B145" s="14"/>
      <c r="C145" s="166" t="s">
        <v>217</v>
      </c>
      <c r="D145" s="5"/>
      <c r="E145" s="167"/>
      <c r="F145" s="167"/>
      <c r="G145" s="310">
        <f>G134+G139+G140+G141+G142+G143+G144</f>
        <v>0</v>
      </c>
      <c r="H145" s="310">
        <f>H134+H139+H140+H141+H142+H143+H144</f>
        <v>0</v>
      </c>
      <c r="I145" s="14"/>
    </row>
    <row r="146" spans="2:9" x14ac:dyDescent="0.3">
      <c r="B146" s="14"/>
      <c r="C146" s="22" t="s">
        <v>218</v>
      </c>
      <c r="D146" s="5"/>
      <c r="E146" s="167" t="s">
        <v>22</v>
      </c>
      <c r="F146" s="167"/>
      <c r="G146" s="174"/>
      <c r="H146" s="174"/>
      <c r="I146" s="14"/>
    </row>
    <row r="147" spans="2:9" x14ac:dyDescent="0.3">
      <c r="B147" s="14"/>
      <c r="C147" s="22" t="s">
        <v>219</v>
      </c>
      <c r="D147" s="5"/>
      <c r="E147" s="167" t="s">
        <v>22</v>
      </c>
      <c r="F147" s="167"/>
      <c r="G147" s="171"/>
      <c r="H147" s="171"/>
      <c r="I147" s="14"/>
    </row>
    <row r="148" spans="2:9" x14ac:dyDescent="0.3">
      <c r="B148" s="14"/>
      <c r="C148" s="22" t="s">
        <v>220</v>
      </c>
      <c r="D148" s="5"/>
      <c r="E148" s="167" t="s">
        <v>22</v>
      </c>
      <c r="F148" s="167"/>
      <c r="G148" s="171"/>
      <c r="H148" s="171"/>
      <c r="I148" s="14"/>
    </row>
    <row r="149" spans="2:9" x14ac:dyDescent="0.3">
      <c r="B149" s="14"/>
      <c r="C149" s="22" t="s">
        <v>221</v>
      </c>
      <c r="D149" s="5"/>
      <c r="E149" s="167" t="s">
        <v>22</v>
      </c>
      <c r="F149" s="167"/>
      <c r="G149" s="171"/>
      <c r="H149" s="171"/>
      <c r="I149" s="14"/>
    </row>
    <row r="150" spans="2:9" x14ac:dyDescent="0.3">
      <c r="B150" s="14"/>
      <c r="C150" s="22" t="s">
        <v>256</v>
      </c>
      <c r="D150" s="5"/>
      <c r="E150" s="167" t="s">
        <v>22</v>
      </c>
      <c r="F150" s="167"/>
      <c r="G150" s="171"/>
      <c r="H150" s="171"/>
      <c r="I150" s="14"/>
    </row>
    <row r="151" spans="2:9" x14ac:dyDescent="0.3">
      <c r="B151" s="14"/>
      <c r="C151" s="22" t="s">
        <v>222</v>
      </c>
      <c r="D151" s="5"/>
      <c r="E151" s="167"/>
      <c r="F151" s="167"/>
      <c r="G151" s="194">
        <f>G152+G153</f>
        <v>0</v>
      </c>
      <c r="H151" s="194">
        <f>H152+H153</f>
        <v>0</v>
      </c>
      <c r="I151" s="14"/>
    </row>
    <row r="152" spans="2:9" x14ac:dyDescent="0.3">
      <c r="B152" s="14"/>
      <c r="C152" s="16" t="s">
        <v>223</v>
      </c>
      <c r="D152" s="5"/>
      <c r="E152" s="167" t="s">
        <v>22</v>
      </c>
      <c r="F152" s="167"/>
      <c r="G152" s="171"/>
      <c r="H152" s="171"/>
      <c r="I152" s="14"/>
    </row>
    <row r="153" spans="2:9" x14ac:dyDescent="0.3">
      <c r="B153" s="14"/>
      <c r="C153" s="16" t="s">
        <v>224</v>
      </c>
      <c r="D153" s="5"/>
      <c r="E153" s="167" t="s">
        <v>22</v>
      </c>
      <c r="F153" s="167"/>
      <c r="G153" s="171"/>
      <c r="H153" s="171"/>
      <c r="I153" s="14"/>
    </row>
    <row r="154" spans="2:9" ht="27.6" x14ac:dyDescent="0.3">
      <c r="B154" s="14"/>
      <c r="C154" s="22" t="s">
        <v>225</v>
      </c>
      <c r="D154" s="5"/>
      <c r="E154" s="167"/>
      <c r="F154" s="167"/>
      <c r="G154" s="194">
        <f>G155-G156</f>
        <v>0</v>
      </c>
      <c r="H154" s="194">
        <f>H155-H156</f>
        <v>0</v>
      </c>
      <c r="I154" s="14"/>
    </row>
    <row r="155" spans="2:9" x14ac:dyDescent="0.3">
      <c r="B155" s="14"/>
      <c r="C155" s="16" t="s">
        <v>226</v>
      </c>
      <c r="D155" s="5"/>
      <c r="E155" s="167" t="s">
        <v>22</v>
      </c>
      <c r="F155" s="167"/>
      <c r="G155" s="171"/>
      <c r="H155" s="171"/>
      <c r="I155" s="14"/>
    </row>
    <row r="156" spans="2:9" x14ac:dyDescent="0.3">
      <c r="B156" s="14"/>
      <c r="C156" s="16" t="s">
        <v>227</v>
      </c>
      <c r="D156" s="5"/>
      <c r="E156" s="167" t="s">
        <v>22</v>
      </c>
      <c r="F156" s="167"/>
      <c r="G156" s="171"/>
      <c r="H156" s="171"/>
      <c r="I156" s="14"/>
    </row>
    <row r="157" spans="2:9" x14ac:dyDescent="0.3">
      <c r="B157" s="14"/>
      <c r="C157" s="22" t="s">
        <v>228</v>
      </c>
      <c r="D157" s="5"/>
      <c r="E157" s="167"/>
      <c r="F157" s="167"/>
      <c r="G157" s="194">
        <f>G158-G159</f>
        <v>0</v>
      </c>
      <c r="H157" s="194">
        <f>H158-H159</f>
        <v>0</v>
      </c>
      <c r="I157" s="14"/>
    </row>
    <row r="158" spans="2:9" x14ac:dyDescent="0.3">
      <c r="B158" s="14"/>
      <c r="C158" s="16" t="s">
        <v>229</v>
      </c>
      <c r="D158" s="5"/>
      <c r="E158" s="167" t="s">
        <v>22</v>
      </c>
      <c r="F158" s="167"/>
      <c r="G158" s="171"/>
      <c r="H158" s="171"/>
      <c r="I158" s="14"/>
    </row>
    <row r="159" spans="2:9" x14ac:dyDescent="0.3">
      <c r="B159" s="14"/>
      <c r="C159" s="16" t="s">
        <v>230</v>
      </c>
      <c r="D159" s="5"/>
      <c r="E159" s="167" t="s">
        <v>22</v>
      </c>
      <c r="F159" s="167"/>
      <c r="G159" s="171"/>
      <c r="H159" s="171"/>
      <c r="I159" s="14"/>
    </row>
    <row r="160" spans="2:9" x14ac:dyDescent="0.3">
      <c r="B160" s="14"/>
      <c r="C160" s="22" t="s">
        <v>231</v>
      </c>
      <c r="D160" s="5"/>
      <c r="E160" s="167"/>
      <c r="F160" s="167"/>
      <c r="G160" s="194">
        <f>G161+G162+G163+G164+G165+G166</f>
        <v>0</v>
      </c>
      <c r="H160" s="194">
        <f>H161+H162+H163+H164+H165+H166</f>
        <v>0</v>
      </c>
      <c r="I160" s="14"/>
    </row>
    <row r="161" spans="2:9" x14ac:dyDescent="0.3">
      <c r="B161" s="14"/>
      <c r="C161" s="16" t="s">
        <v>232</v>
      </c>
      <c r="D161" s="5"/>
      <c r="E161" s="167" t="s">
        <v>22</v>
      </c>
      <c r="F161" s="167"/>
      <c r="G161" s="171"/>
      <c r="H161" s="171"/>
      <c r="I161" s="14"/>
    </row>
    <row r="162" spans="2:9" ht="41.4" x14ac:dyDescent="0.3">
      <c r="B162" s="14"/>
      <c r="C162" s="16" t="s">
        <v>233</v>
      </c>
      <c r="D162" s="5"/>
      <c r="E162" s="167" t="s">
        <v>22</v>
      </c>
      <c r="F162" s="167"/>
      <c r="G162" s="171"/>
      <c r="H162" s="171"/>
      <c r="I162" s="14"/>
    </row>
    <row r="163" spans="2:9" x14ac:dyDescent="0.3">
      <c r="B163" s="14"/>
      <c r="C163" s="16" t="s">
        <v>234</v>
      </c>
      <c r="D163" s="5"/>
      <c r="E163" s="167" t="s">
        <v>22</v>
      </c>
      <c r="F163" s="167"/>
      <c r="G163" s="171"/>
      <c r="H163" s="171"/>
      <c r="I163" s="14"/>
    </row>
    <row r="164" spans="2:9" x14ac:dyDescent="0.3">
      <c r="B164" s="14"/>
      <c r="C164" s="16" t="s">
        <v>235</v>
      </c>
      <c r="D164" s="5"/>
      <c r="E164" s="167" t="s">
        <v>22</v>
      </c>
      <c r="F164" s="167"/>
      <c r="G164" s="171"/>
      <c r="H164" s="171"/>
      <c r="I164" s="14"/>
    </row>
    <row r="165" spans="2:9" x14ac:dyDescent="0.3">
      <c r="B165" s="14"/>
      <c r="C165" s="16" t="s">
        <v>236</v>
      </c>
      <c r="D165" s="5"/>
      <c r="E165" s="167" t="s">
        <v>22</v>
      </c>
      <c r="F165" s="167"/>
      <c r="G165" s="171"/>
      <c r="H165" s="171"/>
      <c r="I165" s="14"/>
    </row>
    <row r="166" spans="2:9" x14ac:dyDescent="0.3">
      <c r="B166" s="14"/>
      <c r="C166" s="16" t="s">
        <v>237</v>
      </c>
      <c r="D166" s="5"/>
      <c r="E166" s="167" t="s">
        <v>22</v>
      </c>
      <c r="F166" s="167"/>
      <c r="G166" s="171"/>
      <c r="H166" s="171"/>
      <c r="I166" s="14"/>
    </row>
    <row r="167" spans="2:9" x14ac:dyDescent="0.3">
      <c r="B167" s="14"/>
      <c r="C167" s="16" t="s">
        <v>238</v>
      </c>
      <c r="D167" s="5"/>
      <c r="E167" s="167" t="s">
        <v>22</v>
      </c>
      <c r="F167" s="167"/>
      <c r="G167" s="194">
        <f>G168-G169</f>
        <v>0</v>
      </c>
      <c r="H167" s="194">
        <f>H168-H169</f>
        <v>0</v>
      </c>
      <c r="I167" s="14"/>
    </row>
    <row r="168" spans="2:9" x14ac:dyDescent="0.3">
      <c r="B168" s="14"/>
      <c r="C168" s="16" t="s">
        <v>240</v>
      </c>
      <c r="D168" s="5"/>
      <c r="E168" s="167" t="s">
        <v>22</v>
      </c>
      <c r="F168" s="167"/>
      <c r="G168" s="171"/>
      <c r="H168" s="171"/>
      <c r="I168" s="14"/>
    </row>
    <row r="169" spans="2:9" x14ac:dyDescent="0.3">
      <c r="B169" s="14"/>
      <c r="C169" s="16" t="s">
        <v>239</v>
      </c>
      <c r="D169" s="5"/>
      <c r="E169" s="167" t="s">
        <v>22</v>
      </c>
      <c r="F169" s="167"/>
      <c r="G169" s="171"/>
      <c r="H169" s="171"/>
      <c r="I169" s="14"/>
    </row>
    <row r="170" spans="2:9" x14ac:dyDescent="0.3">
      <c r="B170" s="14"/>
      <c r="C170" s="166" t="s">
        <v>241</v>
      </c>
      <c r="D170" s="5"/>
      <c r="E170" s="167"/>
      <c r="F170" s="167"/>
      <c r="G170" s="310">
        <f>G146+G147+G148+G149-G150+G151+G154+G157+G160+G167</f>
        <v>0</v>
      </c>
      <c r="H170" s="310">
        <f>H146+H147+H148+H149-H150+H151+H154+H157+H160+H167</f>
        <v>0</v>
      </c>
      <c r="I170" s="14"/>
    </row>
    <row r="171" spans="2:9" x14ac:dyDescent="0.3">
      <c r="B171" s="14"/>
      <c r="C171" s="166" t="s">
        <v>242</v>
      </c>
      <c r="D171" s="5"/>
      <c r="E171" s="167"/>
      <c r="F171" s="167"/>
      <c r="G171" s="310"/>
      <c r="H171" s="310"/>
      <c r="I171" s="14"/>
    </row>
    <row r="172" spans="2:9" x14ac:dyDescent="0.3">
      <c r="B172" s="14"/>
      <c r="C172" s="19" t="s">
        <v>243</v>
      </c>
      <c r="D172" s="5"/>
      <c r="E172" s="167"/>
      <c r="F172" s="167"/>
      <c r="G172" s="310">
        <f>IF((G145-G170)&gt;0,G145-G170,0)</f>
        <v>0</v>
      </c>
      <c r="H172" s="310">
        <f>IF((H145-H170)&gt;0,H145-H170,0)</f>
        <v>0</v>
      </c>
      <c r="I172" s="14"/>
    </row>
    <row r="173" spans="2:9" x14ac:dyDescent="0.3">
      <c r="B173" s="14"/>
      <c r="C173" s="19" t="s">
        <v>244</v>
      </c>
      <c r="D173" s="5"/>
      <c r="E173" s="167"/>
      <c r="F173" s="167"/>
      <c r="G173" s="310">
        <f>IF((G145-G170)&lt;0,G170-G145,0)</f>
        <v>0</v>
      </c>
      <c r="H173" s="310">
        <f>IF((H145-H170)&lt;0,H170-H145,0)</f>
        <v>0</v>
      </c>
      <c r="I173" s="14"/>
    </row>
    <row r="174" spans="2:9" x14ac:dyDescent="0.3">
      <c r="B174" s="14"/>
      <c r="C174" s="22" t="s">
        <v>245</v>
      </c>
      <c r="D174" s="5"/>
      <c r="E174" s="167" t="s">
        <v>22</v>
      </c>
      <c r="F174" s="167"/>
      <c r="G174" s="174"/>
      <c r="H174" s="174"/>
      <c r="I174" s="14"/>
    </row>
    <row r="175" spans="2:9" x14ac:dyDescent="0.3">
      <c r="B175" s="14"/>
      <c r="C175" s="22" t="s">
        <v>246</v>
      </c>
      <c r="D175" s="5"/>
      <c r="E175" s="167" t="s">
        <v>22</v>
      </c>
      <c r="F175" s="167"/>
      <c r="G175" s="171"/>
      <c r="H175" s="171"/>
      <c r="I175" s="14"/>
    </row>
    <row r="176" spans="2:9" ht="27.6" x14ac:dyDescent="0.3">
      <c r="B176" s="14"/>
      <c r="C176" s="22" t="s">
        <v>247</v>
      </c>
      <c r="D176" s="5"/>
      <c r="E176" s="167" t="s">
        <v>22</v>
      </c>
      <c r="F176" s="167"/>
      <c r="G176" s="171"/>
      <c r="H176" s="171"/>
      <c r="I176" s="14"/>
    </row>
    <row r="177" spans="2:9" x14ac:dyDescent="0.3">
      <c r="B177" s="14"/>
      <c r="C177" s="22" t="s">
        <v>248</v>
      </c>
      <c r="D177" s="5"/>
      <c r="E177" s="167" t="s">
        <v>22</v>
      </c>
      <c r="F177" s="167"/>
      <c r="G177" s="171"/>
      <c r="H177" s="171"/>
      <c r="I177" s="14"/>
    </row>
    <row r="178" spans="2:9" x14ac:dyDescent="0.3">
      <c r="B178" s="14"/>
      <c r="C178" s="166" t="s">
        <v>249</v>
      </c>
      <c r="D178" s="5"/>
      <c r="E178" s="167"/>
      <c r="F178" s="167"/>
      <c r="G178" s="310">
        <f>G174+G175+G176+G177</f>
        <v>0</v>
      </c>
      <c r="H178" s="310">
        <f>H174+H175+H176+H177</f>
        <v>0</v>
      </c>
      <c r="I178" s="14"/>
    </row>
    <row r="179" spans="2:9" ht="27.6" x14ac:dyDescent="0.3">
      <c r="B179" s="14"/>
      <c r="C179" s="22" t="s">
        <v>250</v>
      </c>
      <c r="D179" s="5"/>
      <c r="E179" s="167" t="s">
        <v>22</v>
      </c>
      <c r="F179" s="167"/>
      <c r="G179" s="195">
        <f>G180-G181</f>
        <v>0</v>
      </c>
      <c r="H179" s="195">
        <f>H180-H181</f>
        <v>0</v>
      </c>
      <c r="I179" s="14"/>
    </row>
    <row r="180" spans="2:9" x14ac:dyDescent="0.3">
      <c r="B180" s="14"/>
      <c r="C180" s="16" t="s">
        <v>240</v>
      </c>
      <c r="D180" s="5"/>
      <c r="E180" s="167" t="s">
        <v>22</v>
      </c>
      <c r="F180" s="167"/>
      <c r="G180" s="171"/>
      <c r="H180" s="171"/>
      <c r="I180" s="14"/>
    </row>
    <row r="181" spans="2:9" x14ac:dyDescent="0.3">
      <c r="B181" s="14"/>
      <c r="C181" s="16" t="s">
        <v>239</v>
      </c>
      <c r="D181" s="5"/>
      <c r="E181" s="167" t="s">
        <v>22</v>
      </c>
      <c r="F181" s="167"/>
      <c r="G181" s="171"/>
      <c r="H181" s="171"/>
      <c r="I181" s="14"/>
    </row>
    <row r="182" spans="2:9" x14ac:dyDescent="0.3">
      <c r="B182" s="14"/>
      <c r="C182" s="22" t="s">
        <v>251</v>
      </c>
      <c r="D182" s="5"/>
      <c r="E182" s="167" t="s">
        <v>22</v>
      </c>
      <c r="F182" s="167"/>
      <c r="G182" s="171"/>
      <c r="H182" s="171"/>
      <c r="I182" s="14"/>
    </row>
    <row r="183" spans="2:9" x14ac:dyDescent="0.3">
      <c r="B183" s="14"/>
      <c r="C183" s="22" t="s">
        <v>257</v>
      </c>
      <c r="D183" s="5"/>
      <c r="E183" s="167" t="s">
        <v>22</v>
      </c>
      <c r="F183" s="167"/>
      <c r="G183" s="171"/>
      <c r="H183" s="171"/>
      <c r="I183" s="14"/>
    </row>
    <row r="184" spans="2:9" x14ac:dyDescent="0.3">
      <c r="B184" s="14"/>
      <c r="C184" s="166" t="s">
        <v>252</v>
      </c>
      <c r="D184" s="5"/>
      <c r="E184" s="167"/>
      <c r="F184" s="167"/>
      <c r="G184" s="310">
        <f>G179+G182+G183</f>
        <v>0</v>
      </c>
      <c r="H184" s="310">
        <f>H179+H182+H183</f>
        <v>0</v>
      </c>
      <c r="I184" s="14"/>
    </row>
    <row r="185" spans="2:9" x14ac:dyDescent="0.3">
      <c r="B185" s="14"/>
      <c r="C185" s="166" t="s">
        <v>253</v>
      </c>
      <c r="D185" s="5"/>
      <c r="E185" s="167"/>
      <c r="F185" s="167"/>
      <c r="G185" s="310"/>
      <c r="H185" s="310"/>
      <c r="I185" s="14"/>
    </row>
    <row r="186" spans="2:9" x14ac:dyDescent="0.3">
      <c r="B186" s="14"/>
      <c r="C186" s="19" t="s">
        <v>243</v>
      </c>
      <c r="D186" s="5"/>
      <c r="E186" s="167"/>
      <c r="F186" s="167"/>
      <c r="G186" s="310">
        <f>IF((G178-G184)&gt;0,G178-G184,0)</f>
        <v>0</v>
      </c>
      <c r="H186" s="310">
        <f>IF((H178-H184)&gt;0,H178-H184,0)</f>
        <v>0</v>
      </c>
      <c r="I186" s="14"/>
    </row>
    <row r="187" spans="2:9" x14ac:dyDescent="0.3">
      <c r="B187" s="14"/>
      <c r="C187" s="19" t="s">
        <v>244</v>
      </c>
      <c r="D187" s="5"/>
      <c r="E187" s="167"/>
      <c r="F187" s="167"/>
      <c r="G187" s="310">
        <f>IF((G178-G184)&lt;0,G184-G178,0)</f>
        <v>0</v>
      </c>
      <c r="H187" s="310">
        <f>IF((H178-H184)&lt;0,H184-H178,0)</f>
        <v>0</v>
      </c>
      <c r="I187" s="14"/>
    </row>
    <row r="188" spans="2:9" x14ac:dyDescent="0.3">
      <c r="B188" s="14"/>
      <c r="C188" s="166" t="s">
        <v>254</v>
      </c>
      <c r="D188" s="5"/>
      <c r="E188" s="167"/>
      <c r="F188" s="167"/>
      <c r="G188" s="310">
        <f>G145+G178</f>
        <v>0</v>
      </c>
      <c r="H188" s="310">
        <f>H145+H178</f>
        <v>0</v>
      </c>
      <c r="I188" s="14"/>
    </row>
    <row r="189" spans="2:9" x14ac:dyDescent="0.3">
      <c r="B189" s="14"/>
      <c r="C189" s="166" t="s">
        <v>255</v>
      </c>
      <c r="D189" s="5"/>
      <c r="E189" s="167"/>
      <c r="F189" s="167"/>
      <c r="G189" s="310">
        <f>G170+G184</f>
        <v>0</v>
      </c>
      <c r="H189" s="310">
        <f>H170+H184</f>
        <v>0</v>
      </c>
      <c r="I189" s="14"/>
    </row>
    <row r="190" spans="2:9" x14ac:dyDescent="0.3">
      <c r="B190" s="14"/>
      <c r="C190" s="166" t="s">
        <v>258</v>
      </c>
      <c r="D190" s="5"/>
      <c r="E190" s="167"/>
      <c r="F190" s="167"/>
      <c r="G190" s="310"/>
      <c r="H190" s="310"/>
      <c r="I190" s="14"/>
    </row>
    <row r="191" spans="2:9" x14ac:dyDescent="0.3">
      <c r="B191" s="14"/>
      <c r="C191" s="19" t="s">
        <v>243</v>
      </c>
      <c r="D191" s="5"/>
      <c r="E191" s="167"/>
      <c r="F191" s="167"/>
      <c r="G191" s="310">
        <f>IF((G188-G189)&gt;0,G188-G189,0)</f>
        <v>0</v>
      </c>
      <c r="H191" s="310">
        <f>IF((H188-H189)&gt;0,H188-H189,0)</f>
        <v>0</v>
      </c>
      <c r="I191" s="14"/>
    </row>
    <row r="192" spans="2:9" x14ac:dyDescent="0.3">
      <c r="B192" s="14"/>
      <c r="C192" s="19" t="s">
        <v>244</v>
      </c>
      <c r="D192" s="5"/>
      <c r="E192" s="167"/>
      <c r="F192" s="167"/>
      <c r="G192" s="310">
        <f>IF((G188-G189)&lt;0,G189-G188,0)</f>
        <v>0</v>
      </c>
      <c r="H192" s="310">
        <f>IF((H188-H189)&lt;0,H189-H188,0)</f>
        <v>0</v>
      </c>
      <c r="I192" s="14"/>
    </row>
    <row r="193" spans="2:9" x14ac:dyDescent="0.3">
      <c r="B193" s="14"/>
      <c r="C193" s="22" t="s">
        <v>259</v>
      </c>
      <c r="D193" s="5"/>
      <c r="E193" s="167" t="s">
        <v>22</v>
      </c>
      <c r="F193" s="167"/>
      <c r="G193" s="174"/>
      <c r="H193" s="174"/>
      <c r="I193" s="14"/>
    </row>
    <row r="194" spans="2:9" x14ac:dyDescent="0.3">
      <c r="B194" s="14"/>
      <c r="C194" s="22" t="s">
        <v>261</v>
      </c>
      <c r="D194" s="5"/>
      <c r="E194" s="167" t="s">
        <v>22</v>
      </c>
      <c r="F194" s="167"/>
      <c r="G194" s="24"/>
      <c r="H194" s="24"/>
      <c r="I194" s="14"/>
    </row>
    <row r="195" spans="2:9" x14ac:dyDescent="0.3">
      <c r="B195" s="14"/>
      <c r="C195" s="22" t="s">
        <v>260</v>
      </c>
      <c r="D195" s="5"/>
      <c r="E195" s="167" t="s">
        <v>22</v>
      </c>
      <c r="F195" s="167"/>
      <c r="G195" s="174"/>
      <c r="H195" s="174"/>
      <c r="I195" s="14"/>
    </row>
    <row r="196" spans="2:9" ht="27.6" x14ac:dyDescent="0.3">
      <c r="B196" s="14"/>
      <c r="C196" s="166" t="s">
        <v>262</v>
      </c>
      <c r="D196" s="5"/>
      <c r="E196" s="167"/>
      <c r="F196" s="167"/>
      <c r="G196" s="310"/>
      <c r="H196" s="310"/>
      <c r="I196" s="14"/>
    </row>
    <row r="197" spans="2:9" x14ac:dyDescent="0.3">
      <c r="B197" s="14"/>
      <c r="C197" s="19" t="s">
        <v>243</v>
      </c>
      <c r="D197" s="5"/>
      <c r="E197" s="167"/>
      <c r="F197" s="167"/>
      <c r="G197" s="310">
        <f>IF((G191-G192-G193-G194-G195)&gt;0,G191-G192-G193-G194-G195,0)</f>
        <v>0</v>
      </c>
      <c r="H197" s="310">
        <f>IF((H191-H192-H193-H194-H195)&gt;0,H191-H192-H193-H194-H195,0)</f>
        <v>0</v>
      </c>
      <c r="I197" s="14"/>
    </row>
    <row r="198" spans="2:9" x14ac:dyDescent="0.3">
      <c r="B198" s="14"/>
      <c r="C198" s="19" t="s">
        <v>244</v>
      </c>
      <c r="D198" s="5"/>
      <c r="E198" s="167"/>
      <c r="F198" s="167"/>
      <c r="G198" s="310">
        <f>IF((G192+G193+G194+G195-G191)&gt;0,G192+G193+G194+G195-G191,0)</f>
        <v>0</v>
      </c>
      <c r="H198" s="310">
        <f>IF((H192+H193+H194+H195-H191)&gt;0,H192+H193+H194+H195-H191,0)</f>
        <v>0</v>
      </c>
      <c r="I198" s="14"/>
    </row>
    <row r="199" spans="2:9" x14ac:dyDescent="0.3">
      <c r="B199" s="14"/>
      <c r="C199" s="21"/>
      <c r="D199" s="5"/>
      <c r="E199" s="167"/>
      <c r="F199" s="167"/>
      <c r="G199" s="193"/>
      <c r="H199" s="193"/>
      <c r="I199" s="14"/>
    </row>
  </sheetData>
  <sheetProtection algorithmName="SHA-512" hashValue="qVLqRrok8/1H4Ezr68hBuldab4R3M+WhGLEopYtMkPo30h7LlTZgkPQAUMgSIEe7p1eJwuAcL9JinYJ5dLnX9Q==" saltValue="yUzqv8KVXA4y0TFTWfZa2g==" spinCount="100000" sheet="1" objects="1" scenarios="1" selectLockedCells="1"/>
  <mergeCells count="2">
    <mergeCell ref="L5:M5"/>
    <mergeCell ref="L6:M6"/>
  </mergeCells>
  <conditionalFormatting sqref="G128:H128">
    <cfRule type="cellIs" dxfId="26" priority="1" operator="equal">
      <formula>"ERROR"</formula>
    </cfRule>
    <cfRule type="cellIs" dxfId="25"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8"/>
  <sheetViews>
    <sheetView topLeftCell="A11" zoomScale="136" zoomScaleNormal="136" workbookViewId="0">
      <selection activeCell="J18" sqref="J18"/>
    </sheetView>
  </sheetViews>
  <sheetFormatPr defaultColWidth="8.88671875"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1.5546875" style="15" customWidth="1"/>
    <col min="8" max="8" width="15.33203125" style="15" customWidth="1"/>
    <col min="9" max="9" width="9.44140625" style="15" customWidth="1"/>
    <col min="10" max="16384" width="8.88671875" style="15"/>
  </cols>
  <sheetData>
    <row r="2" spans="2:9" ht="15" thickBot="1" x14ac:dyDescent="0.35">
      <c r="B2" s="14"/>
      <c r="C2" s="14"/>
      <c r="D2" s="14"/>
      <c r="E2" s="14"/>
      <c r="F2" s="14"/>
      <c r="G2" s="14"/>
      <c r="H2" s="14"/>
      <c r="I2" s="14"/>
    </row>
    <row r="3" spans="2:9" x14ac:dyDescent="0.3">
      <c r="B3" s="14"/>
      <c r="C3" s="324" t="str">
        <f>'0-Instructiuni'!C3</f>
        <v>PROGRAMUL REGIONAL NORD-VEST 2021-2027</v>
      </c>
      <c r="D3" s="325"/>
      <c r="E3" s="325"/>
      <c r="F3" s="325"/>
      <c r="G3" s="325"/>
      <c r="H3" s="326"/>
      <c r="I3" s="14"/>
    </row>
    <row r="4" spans="2:9" ht="16.5" customHeight="1" x14ac:dyDescent="0.3">
      <c r="B4" s="14"/>
      <c r="C4" s="327" t="str">
        <f>'0-Instructiuni'!C4</f>
        <v>PRIORITATEA 1: O regiune competitivă prin inovare, digitalizare și întreprinderi dinamice</v>
      </c>
      <c r="D4" s="328"/>
      <c r="E4" s="328"/>
      <c r="F4" s="328"/>
      <c r="G4" s="328"/>
      <c r="H4" s="329"/>
      <c r="I4" s="14"/>
    </row>
    <row r="5" spans="2:9" ht="24.6" customHeight="1" x14ac:dyDescent="0.3">
      <c r="B5" s="14"/>
      <c r="C5" s="327" t="str">
        <f>'0-Instructiuni'!C5</f>
        <v>OBIECTIV SPECIFIC 1.1: Dezvoltarea și sporirea capacităților de cercetare și inovare și adoptarea tehnologiilor avansate</v>
      </c>
      <c r="D5" s="328"/>
      <c r="E5" s="328"/>
      <c r="F5" s="328"/>
      <c r="G5" s="328"/>
      <c r="H5" s="329"/>
      <c r="I5" s="14"/>
    </row>
    <row r="6" spans="2:9" ht="16.2" customHeight="1" thickBot="1" x14ac:dyDescent="0.35">
      <c r="B6" s="14"/>
      <c r="C6" s="332" t="str">
        <f>'0-Instructiuni'!C6</f>
        <v>Apel de proiecte nr. PRNV/2023/111/1</v>
      </c>
      <c r="D6" s="333"/>
      <c r="E6" s="333"/>
      <c r="F6" s="333"/>
      <c r="G6" s="333"/>
      <c r="H6" s="334"/>
      <c r="I6" s="14"/>
    </row>
    <row r="7" spans="2:9" x14ac:dyDescent="0.3">
      <c r="B7" s="14"/>
      <c r="C7" s="14"/>
      <c r="D7" s="14"/>
      <c r="E7" s="14"/>
      <c r="F7" s="14"/>
      <c r="G7" s="14"/>
      <c r="H7" s="14"/>
      <c r="I7" s="14"/>
    </row>
    <row r="9" spans="2:9" x14ac:dyDescent="0.3">
      <c r="B9" s="1"/>
      <c r="C9" s="1"/>
      <c r="D9" s="1"/>
      <c r="E9" s="1"/>
      <c r="F9" s="1"/>
      <c r="G9" s="1"/>
      <c r="H9" s="1"/>
      <c r="I9" s="1"/>
    </row>
    <row r="10" spans="2:9" ht="14.4" customHeight="1" x14ac:dyDescent="0.3">
      <c r="B10" s="1"/>
      <c r="C10" s="335" t="s">
        <v>0</v>
      </c>
      <c r="D10" s="335"/>
      <c r="E10" s="335"/>
      <c r="F10" s="335"/>
      <c r="G10" s="335"/>
      <c r="H10" s="335"/>
      <c r="I10" s="1"/>
    </row>
    <row r="11" spans="2:9" ht="51" customHeight="1" x14ac:dyDescent="0.3">
      <c r="B11" s="1"/>
      <c r="C11" s="335" t="s">
        <v>1</v>
      </c>
      <c r="D11" s="335"/>
      <c r="E11" s="335"/>
      <c r="F11" s="335"/>
      <c r="G11" s="335"/>
      <c r="H11" s="335"/>
      <c r="I11" s="1"/>
    </row>
    <row r="12" spans="2:9" ht="10.95" customHeight="1" x14ac:dyDescent="0.3">
      <c r="B12" s="1"/>
      <c r="C12" s="192"/>
      <c r="D12" s="192"/>
      <c r="E12" s="192"/>
      <c r="F12" s="192"/>
      <c r="G12" s="192"/>
      <c r="H12" s="192"/>
      <c r="I12" s="1"/>
    </row>
    <row r="13" spans="2:9" ht="16.2" customHeight="1" x14ac:dyDescent="0.3">
      <c r="B13" s="1"/>
      <c r="C13" s="336" t="s">
        <v>2</v>
      </c>
      <c r="D13" s="336"/>
      <c r="E13" s="336"/>
      <c r="F13" s="336"/>
      <c r="G13" s="336"/>
      <c r="H13" s="336"/>
      <c r="I13" s="1"/>
    </row>
    <row r="14" spans="2:9" ht="11.4" customHeight="1" x14ac:dyDescent="0.3">
      <c r="B14" s="1"/>
      <c r="C14" s="129"/>
      <c r="D14" s="129"/>
      <c r="E14" s="129"/>
      <c r="F14" s="129"/>
      <c r="G14" s="129"/>
      <c r="H14" s="129"/>
      <c r="I14" s="1"/>
    </row>
    <row r="15" spans="2:9" ht="56.4" customHeight="1" x14ac:dyDescent="0.3">
      <c r="B15" s="1"/>
      <c r="C15" s="130" t="s">
        <v>3</v>
      </c>
      <c r="D15" s="330" t="s">
        <v>4</v>
      </c>
      <c r="E15" s="330"/>
      <c r="F15" s="330"/>
      <c r="G15" s="330"/>
      <c r="H15" s="331"/>
      <c r="I15" s="1"/>
    </row>
    <row r="16" spans="2:9" ht="14.4" customHeight="1" x14ac:dyDescent="0.3">
      <c r="B16" s="1"/>
      <c r="C16" s="131"/>
      <c r="D16" s="132"/>
      <c r="E16" s="132"/>
      <c r="F16" s="132"/>
      <c r="G16" s="132"/>
      <c r="H16" s="133"/>
      <c r="I16" s="1"/>
    </row>
    <row r="17" spans="2:9" ht="14.4" customHeight="1" x14ac:dyDescent="0.3">
      <c r="B17" s="1"/>
      <c r="C17" s="134" t="s">
        <v>5</v>
      </c>
      <c r="D17" s="341" t="s">
        <v>6</v>
      </c>
      <c r="E17" s="341"/>
      <c r="F17" s="341"/>
      <c r="G17" s="341"/>
      <c r="H17" s="342"/>
      <c r="I17" s="1"/>
    </row>
    <row r="18" spans="2:9" ht="14.4" customHeight="1" x14ac:dyDescent="0.3">
      <c r="B18" s="1"/>
      <c r="C18" s="134"/>
      <c r="D18" s="337" t="s">
        <v>7</v>
      </c>
      <c r="E18" s="337"/>
      <c r="F18" s="337"/>
      <c r="G18" s="337"/>
      <c r="H18" s="113">
        <f>'1-Bilant_Lider'!H118+'1-Bilant_Lider'!H119</f>
        <v>0</v>
      </c>
      <c r="I18" s="1"/>
    </row>
    <row r="19" spans="2:9" ht="18.600000000000001" customHeight="1" x14ac:dyDescent="0.3">
      <c r="B19" s="1"/>
      <c r="C19" s="134"/>
      <c r="D19" s="337" t="s">
        <v>8</v>
      </c>
      <c r="E19" s="337"/>
      <c r="F19" s="337"/>
      <c r="G19" s="337"/>
      <c r="H19" s="113">
        <f>'1-Bilant_Lider'!H120+'1-Bilant_Lider'!H121</f>
        <v>0</v>
      </c>
      <c r="I19" s="1"/>
    </row>
    <row r="20" spans="2:9" ht="14.4" customHeight="1" x14ac:dyDescent="0.3">
      <c r="B20" s="1"/>
      <c r="C20" s="134"/>
      <c r="D20" s="343" t="s">
        <v>9</v>
      </c>
      <c r="E20" s="343"/>
      <c r="F20" s="343"/>
      <c r="G20" s="343"/>
      <c r="H20" s="114">
        <f>H18+H19</f>
        <v>0</v>
      </c>
      <c r="I20" s="1"/>
    </row>
    <row r="21" spans="2:9" ht="7.95" customHeight="1" thickBot="1" x14ac:dyDescent="0.35">
      <c r="B21" s="1"/>
      <c r="C21" s="134"/>
      <c r="D21" s="191"/>
      <c r="E21" s="191"/>
      <c r="F21" s="191"/>
      <c r="G21" s="191"/>
      <c r="H21" s="135"/>
      <c r="I21" s="1"/>
    </row>
    <row r="22" spans="2:9" ht="30" customHeight="1" thickBot="1" x14ac:dyDescent="0.35">
      <c r="B22" s="1"/>
      <c r="C22" s="134"/>
      <c r="D22" s="136" t="s">
        <v>10</v>
      </c>
      <c r="E22" s="344" t="str">
        <f>IF(H20&gt;0,"Solicitantul nu se incadreaza in categoria intreprinderilor in dificultate","Se trece la pasul ii)")</f>
        <v>Se trece la pasul ii)</v>
      </c>
      <c r="F22" s="345"/>
      <c r="G22" s="345"/>
      <c r="H22" s="346"/>
      <c r="I22" s="1"/>
    </row>
    <row r="23" spans="2:9" ht="8.4" customHeight="1" x14ac:dyDescent="0.3">
      <c r="B23" s="1"/>
      <c r="C23" s="134"/>
      <c r="D23" s="137"/>
      <c r="E23" s="138"/>
      <c r="F23" s="138"/>
      <c r="G23" s="138"/>
      <c r="H23" s="139"/>
      <c r="I23" s="1"/>
    </row>
    <row r="24" spans="2:9" ht="14.4" customHeight="1" x14ac:dyDescent="0.3">
      <c r="B24" s="1"/>
      <c r="C24" s="134" t="s">
        <v>11</v>
      </c>
      <c r="D24" s="337" t="s">
        <v>12</v>
      </c>
      <c r="E24" s="337"/>
      <c r="F24" s="337"/>
      <c r="G24" s="337"/>
      <c r="H24" s="347"/>
      <c r="I24" s="1"/>
    </row>
    <row r="25" spans="2:9" ht="14.4" customHeight="1" x14ac:dyDescent="0.3">
      <c r="B25" s="1"/>
      <c r="C25" s="134"/>
      <c r="D25" s="337" t="s">
        <v>13</v>
      </c>
      <c r="E25" s="337"/>
      <c r="F25" s="337"/>
      <c r="G25" s="337"/>
      <c r="H25" s="113" t="str">
        <f>IF($H$20&lt;0,'1-Bilant_Lider'!H107,"")</f>
        <v/>
      </c>
      <c r="I25" s="1"/>
    </row>
    <row r="26" spans="2:9" ht="14.4" customHeight="1" x14ac:dyDescent="0.3">
      <c r="B26" s="1"/>
      <c r="C26" s="134"/>
      <c r="D26" s="190" t="s">
        <v>267</v>
      </c>
      <c r="E26" s="190"/>
      <c r="F26" s="190"/>
      <c r="G26" s="190"/>
      <c r="H26" s="113" t="str">
        <f>IF($H$20&lt;0,'1-Bilant_Lider'!H108,"")</f>
        <v/>
      </c>
      <c r="I26" s="1"/>
    </row>
    <row r="27" spans="2:9" ht="14.4" customHeight="1" x14ac:dyDescent="0.3">
      <c r="B27" s="1"/>
      <c r="C27" s="134"/>
      <c r="D27" s="337" t="s">
        <v>37</v>
      </c>
      <c r="E27" s="337"/>
      <c r="F27" s="337"/>
      <c r="G27" s="337"/>
      <c r="H27" s="113" t="str">
        <f>IF($H$20&lt;0,'1-Bilant_Lider'!H109,"")</f>
        <v/>
      </c>
      <c r="I27" s="1"/>
    </row>
    <row r="28" spans="2:9" ht="15" customHeight="1" x14ac:dyDescent="0.3">
      <c r="B28" s="1"/>
      <c r="C28" s="134"/>
      <c r="D28" s="337" t="s">
        <v>14</v>
      </c>
      <c r="E28" s="337"/>
      <c r="F28" s="337"/>
      <c r="G28" s="337"/>
      <c r="H28" s="113" t="str">
        <f>IF($H$20&lt;0,'1-Bilant_Lider'!H114,"")</f>
        <v/>
      </c>
      <c r="I28" s="1"/>
    </row>
    <row r="29" spans="2:9" ht="15" customHeight="1" thickBot="1" x14ac:dyDescent="0.35">
      <c r="B29" s="1"/>
      <c r="C29" s="134"/>
      <c r="D29" s="190" t="s">
        <v>268</v>
      </c>
      <c r="E29" s="190"/>
      <c r="F29" s="190"/>
      <c r="G29" s="190"/>
      <c r="H29" s="113" t="str">
        <f>IF($H$20&lt;0,'1-Bilant_Lider'!H115+'1-Bilant_Lider'!H116+'1-Bilant_Lider'!H117+'1-Bilant_Lider'!H122,"")</f>
        <v/>
      </c>
      <c r="I29" s="1"/>
    </row>
    <row r="30" spans="2:9" ht="29.4" customHeight="1" thickBot="1" x14ac:dyDescent="0.35">
      <c r="B30" s="1"/>
      <c r="C30" s="134"/>
      <c r="D30" s="136" t="s">
        <v>10</v>
      </c>
      <c r="E30" s="338" t="str">
        <f>IF(OR(H25="",H20+SUM(H25:H29)&gt;=0),"Nu exista pierdere de capital",H20+SUM(H25:H29))</f>
        <v>Nu exista pierdere de capital</v>
      </c>
      <c r="F30" s="339"/>
      <c r="G30" s="339"/>
      <c r="H30" s="340"/>
      <c r="I30" s="1"/>
    </row>
    <row r="31" spans="2:9" ht="9" customHeight="1" x14ac:dyDescent="0.3">
      <c r="B31" s="1"/>
      <c r="C31" s="134"/>
      <c r="D31" s="140"/>
      <c r="E31" s="140"/>
      <c r="F31" s="140"/>
      <c r="G31" s="140"/>
      <c r="H31" s="141"/>
      <c r="I31" s="1"/>
    </row>
    <row r="32" spans="2:9" ht="30" customHeight="1" thickBot="1" x14ac:dyDescent="0.35">
      <c r="B32" s="1"/>
      <c r="C32" s="134" t="s">
        <v>15</v>
      </c>
      <c r="D32" s="348" t="s">
        <v>16</v>
      </c>
      <c r="E32" s="348"/>
      <c r="F32" s="348"/>
      <c r="G32" s="348"/>
      <c r="H32" s="349"/>
      <c r="I32" s="1"/>
    </row>
    <row r="33" spans="2:9" ht="31.95" customHeight="1" thickBot="1" x14ac:dyDescent="0.35">
      <c r="B33" s="1"/>
      <c r="C33" s="142"/>
      <c r="D33" s="143" t="s">
        <v>10</v>
      </c>
      <c r="E33" s="350" t="str">
        <f>CONCATENATE("Solicitantul ",IF(H20&gt;=0,"nu ",IF(E30="Nu exista pierdere de capital","nu ", IF(ABS(E30)&gt;H25/2,"","nu "))),"se încadrează în categoria întreprinderilor în dificultate")</f>
        <v>Solicitantul nu se încadrează în categoria întreprinderilor în dificultate</v>
      </c>
      <c r="F33" s="351"/>
      <c r="G33" s="351"/>
      <c r="H33" s="352"/>
      <c r="I33" s="1"/>
    </row>
    <row r="34" spans="2:9" x14ac:dyDescent="0.3">
      <c r="B34" s="1"/>
      <c r="C34" s="142"/>
      <c r="D34" s="144"/>
      <c r="E34" s="144"/>
      <c r="F34" s="144"/>
      <c r="G34" s="144"/>
      <c r="H34" s="145"/>
      <c r="I34" s="1"/>
    </row>
    <row r="35" spans="2:9" ht="40.950000000000003" customHeight="1" x14ac:dyDescent="0.3">
      <c r="B35" s="1"/>
      <c r="C35" s="130" t="s">
        <v>17</v>
      </c>
      <c r="D35" s="330" t="s">
        <v>18</v>
      </c>
      <c r="E35" s="330"/>
      <c r="F35" s="330"/>
      <c r="G35" s="330"/>
      <c r="H35" s="331"/>
      <c r="I35" s="1"/>
    </row>
    <row r="36" spans="2:9" ht="11.4" customHeight="1" x14ac:dyDescent="0.3">
      <c r="B36" s="1"/>
      <c r="C36" s="146"/>
      <c r="D36" s="147"/>
      <c r="E36" s="147"/>
      <c r="F36" s="147"/>
      <c r="G36" s="147"/>
      <c r="H36" s="148"/>
      <c r="I36" s="1"/>
    </row>
    <row r="37" spans="2:9" ht="42" customHeight="1" x14ac:dyDescent="0.3">
      <c r="B37" s="1"/>
      <c r="C37" s="130" t="s">
        <v>19</v>
      </c>
      <c r="D37" s="330" t="s">
        <v>20</v>
      </c>
      <c r="E37" s="330"/>
      <c r="F37" s="330"/>
      <c r="G37" s="330"/>
      <c r="H37" s="331"/>
      <c r="I37" s="1"/>
    </row>
    <row r="38" spans="2:9" x14ac:dyDescent="0.3">
      <c r="B38" s="1"/>
      <c r="C38" s="129"/>
      <c r="D38" s="129"/>
      <c r="E38" s="129"/>
      <c r="F38" s="129"/>
      <c r="G38" s="129"/>
      <c r="H38" s="129"/>
      <c r="I38" s="1"/>
    </row>
  </sheetData>
  <sheetProtection algorithmName="SHA-512" hashValue="5K/sezEeNKKfwR/tnVILpW2jM4+130Xqy/7i7fJquyObtULpzkzVctakhCL4QXVm/52EyAB9YWHSvhjeDc2Ftg==" saltValue="ow4BB3kCASG/MkklIxwnWQ==" spinCount="100000" sheet="1" objects="1" scenarios="1" selectLockedCells="1"/>
  <mergeCells count="22">
    <mergeCell ref="D37:H37"/>
    <mergeCell ref="D17:H17"/>
    <mergeCell ref="D18:G18"/>
    <mergeCell ref="D19:G19"/>
    <mergeCell ref="D20:G20"/>
    <mergeCell ref="E22:H22"/>
    <mergeCell ref="D24:H24"/>
    <mergeCell ref="D32:H32"/>
    <mergeCell ref="E33:H33"/>
    <mergeCell ref="C3:H3"/>
    <mergeCell ref="C5:H5"/>
    <mergeCell ref="D35:H35"/>
    <mergeCell ref="C6:H6"/>
    <mergeCell ref="C10:H10"/>
    <mergeCell ref="C11:H11"/>
    <mergeCell ref="C13:H13"/>
    <mergeCell ref="D15:H15"/>
    <mergeCell ref="C4:H4"/>
    <mergeCell ref="D25:G25"/>
    <mergeCell ref="D27:G27"/>
    <mergeCell ref="D28:G28"/>
    <mergeCell ref="E30:H30"/>
  </mergeCells>
  <conditionalFormatting sqref="E33:H33">
    <cfRule type="cellIs" dxfId="24" priority="3" operator="equal">
      <formula>"Solicitantul nu se incadreaza in categoria intreprinderilor in dificultate"</formula>
    </cfRule>
    <cfRule type="cellIs" dxfId="23"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7"/>
  <sheetViews>
    <sheetView topLeftCell="A37" zoomScale="136" zoomScaleNormal="136" workbookViewId="0">
      <selection activeCell="J49" sqref="J49"/>
    </sheetView>
  </sheetViews>
  <sheetFormatPr defaultColWidth="8.88671875"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1.5546875" style="15" customWidth="1"/>
    <col min="8" max="8" width="15.33203125" style="15" customWidth="1"/>
    <col min="9" max="9" width="9.44140625" style="15" customWidth="1"/>
    <col min="10" max="16384" width="8.88671875" style="15"/>
  </cols>
  <sheetData>
    <row r="2" spans="2:9" ht="15" thickBot="1" x14ac:dyDescent="0.35">
      <c r="B2" s="14"/>
      <c r="C2" s="14"/>
      <c r="D2" s="14"/>
      <c r="E2" s="14"/>
      <c r="F2" s="14"/>
      <c r="G2" s="14"/>
      <c r="H2" s="14"/>
      <c r="I2" s="14"/>
    </row>
    <row r="3" spans="2:9" x14ac:dyDescent="0.3">
      <c r="B3" s="14"/>
      <c r="C3" s="356" t="str">
        <f>'0-Instructiuni'!C3</f>
        <v>PROGRAMUL REGIONAL NORD-VEST 2021-2027</v>
      </c>
      <c r="D3" s="357"/>
      <c r="E3" s="357"/>
      <c r="F3" s="357"/>
      <c r="G3" s="357"/>
      <c r="H3" s="358"/>
      <c r="I3" s="14"/>
    </row>
    <row r="4" spans="2:9" ht="16.5" customHeight="1" x14ac:dyDescent="0.3">
      <c r="B4" s="14"/>
      <c r="C4" s="359" t="str">
        <f>'0-Instructiuni'!C4</f>
        <v>PRIORITATEA 1: O regiune competitivă prin inovare, digitalizare și întreprinderi dinamice</v>
      </c>
      <c r="D4" s="360"/>
      <c r="E4" s="360"/>
      <c r="F4" s="360"/>
      <c r="G4" s="360"/>
      <c r="H4" s="361"/>
      <c r="I4" s="14"/>
    </row>
    <row r="5" spans="2:9" ht="28.8" customHeight="1" x14ac:dyDescent="0.3">
      <c r="B5" s="14"/>
      <c r="C5" s="359" t="str">
        <f>'0-Instructiuni'!C5</f>
        <v>OBIECTIV SPECIFIC 1.1: Dezvoltarea și sporirea capacităților de cercetare și inovare și adoptarea tehnologiilor avansate</v>
      </c>
      <c r="D5" s="360"/>
      <c r="E5" s="360"/>
      <c r="F5" s="360"/>
      <c r="G5" s="360"/>
      <c r="H5" s="361"/>
      <c r="I5" s="14"/>
    </row>
    <row r="6" spans="2:9" ht="15" customHeight="1" thickBot="1" x14ac:dyDescent="0.35">
      <c r="B6" s="14"/>
      <c r="C6" s="353" t="str">
        <f>'0-Instructiuni'!C6</f>
        <v>Apel de proiecte nr. PRNV/2023/111/1</v>
      </c>
      <c r="D6" s="354"/>
      <c r="E6" s="354"/>
      <c r="F6" s="354"/>
      <c r="G6" s="354"/>
      <c r="H6" s="355"/>
      <c r="I6" s="14"/>
    </row>
    <row r="7" spans="2:9" x14ac:dyDescent="0.3">
      <c r="B7" s="14"/>
      <c r="C7" s="14"/>
      <c r="D7" s="14"/>
      <c r="E7" s="14"/>
      <c r="F7" s="14"/>
      <c r="G7" s="14"/>
      <c r="H7" s="14"/>
      <c r="I7" s="14"/>
    </row>
    <row r="9" spans="2:9" x14ac:dyDescent="0.3">
      <c r="B9" s="1"/>
      <c r="C9" s="1"/>
      <c r="D9" s="1"/>
      <c r="E9" s="1"/>
      <c r="F9" s="1"/>
      <c r="G9" s="1"/>
      <c r="H9" s="1"/>
      <c r="I9" s="1"/>
    </row>
    <row r="10" spans="2:9" ht="14.4" customHeight="1" x14ac:dyDescent="0.3">
      <c r="B10" s="1"/>
      <c r="C10" s="335" t="s">
        <v>0</v>
      </c>
      <c r="D10" s="335"/>
      <c r="E10" s="335"/>
      <c r="F10" s="335"/>
      <c r="G10" s="335"/>
      <c r="H10" s="335"/>
      <c r="I10" s="1"/>
    </row>
    <row r="11" spans="2:9" ht="51" customHeight="1" x14ac:dyDescent="0.3">
      <c r="B11" s="1"/>
      <c r="C11" s="335" t="s">
        <v>1</v>
      </c>
      <c r="D11" s="335"/>
      <c r="E11" s="335"/>
      <c r="F11" s="335"/>
      <c r="G11" s="335"/>
      <c r="H11" s="335"/>
      <c r="I11" s="1"/>
    </row>
    <row r="12" spans="2:9" ht="10.95" customHeight="1" x14ac:dyDescent="0.3">
      <c r="B12" s="1"/>
      <c r="C12" s="192"/>
      <c r="D12" s="192"/>
      <c r="E12" s="192"/>
      <c r="F12" s="192"/>
      <c r="G12" s="192"/>
      <c r="H12" s="192"/>
      <c r="I12" s="1"/>
    </row>
    <row r="13" spans="2:9" ht="16.2" customHeight="1" x14ac:dyDescent="0.3">
      <c r="B13" s="1"/>
      <c r="C13" s="336" t="s">
        <v>2</v>
      </c>
      <c r="D13" s="336"/>
      <c r="E13" s="336"/>
      <c r="F13" s="336"/>
      <c r="G13" s="336"/>
      <c r="H13" s="336"/>
      <c r="I13" s="1"/>
    </row>
    <row r="14" spans="2:9" ht="11.4" customHeight="1" x14ac:dyDescent="0.3">
      <c r="B14" s="1"/>
      <c r="C14" s="129"/>
      <c r="D14" s="129"/>
      <c r="E14" s="129"/>
      <c r="F14" s="129"/>
      <c r="G14" s="129"/>
      <c r="H14" s="129"/>
      <c r="I14" s="1"/>
    </row>
    <row r="15" spans="2:9" ht="56.4" customHeight="1" x14ac:dyDescent="0.3">
      <c r="B15" s="1"/>
      <c r="C15" s="130" t="s">
        <v>3</v>
      </c>
      <c r="D15" s="330" t="s">
        <v>4</v>
      </c>
      <c r="E15" s="330"/>
      <c r="F15" s="330"/>
      <c r="G15" s="330"/>
      <c r="H15" s="331"/>
      <c r="I15" s="1"/>
    </row>
    <row r="16" spans="2:9" ht="14.4" customHeight="1" x14ac:dyDescent="0.3">
      <c r="B16" s="1"/>
      <c r="C16" s="131"/>
      <c r="D16" s="132"/>
      <c r="E16" s="132"/>
      <c r="F16" s="132"/>
      <c r="G16" s="132"/>
      <c r="H16" s="133"/>
      <c r="I16" s="1"/>
    </row>
    <row r="17" spans="2:9" ht="14.4" customHeight="1" x14ac:dyDescent="0.3">
      <c r="B17" s="1"/>
      <c r="C17" s="134" t="s">
        <v>5</v>
      </c>
      <c r="D17" s="341" t="s">
        <v>6</v>
      </c>
      <c r="E17" s="341"/>
      <c r="F17" s="341"/>
      <c r="G17" s="341"/>
      <c r="H17" s="342"/>
      <c r="I17" s="1"/>
    </row>
    <row r="18" spans="2:9" ht="14.4" customHeight="1" x14ac:dyDescent="0.3">
      <c r="B18" s="1"/>
      <c r="C18" s="134"/>
      <c r="D18" s="337" t="s">
        <v>7</v>
      </c>
      <c r="E18" s="337"/>
      <c r="F18" s="337"/>
      <c r="G18" s="337"/>
      <c r="H18" s="113">
        <f>'2-Bilant_partener 1'!H118+'2-Bilant_partener 1'!H119</f>
        <v>0</v>
      </c>
      <c r="I18" s="1"/>
    </row>
    <row r="19" spans="2:9" ht="18.600000000000001" customHeight="1" x14ac:dyDescent="0.3">
      <c r="B19" s="1"/>
      <c r="C19" s="134"/>
      <c r="D19" s="337" t="s">
        <v>8</v>
      </c>
      <c r="E19" s="337"/>
      <c r="F19" s="337"/>
      <c r="G19" s="337"/>
      <c r="H19" s="113">
        <f>'2-Bilant_partener 1'!H120+'2-Bilant_partener 1'!H121</f>
        <v>0</v>
      </c>
      <c r="I19" s="1"/>
    </row>
    <row r="20" spans="2:9" ht="14.4" customHeight="1" x14ac:dyDescent="0.3">
      <c r="B20" s="1"/>
      <c r="C20" s="134"/>
      <c r="D20" s="343" t="s">
        <v>9</v>
      </c>
      <c r="E20" s="343"/>
      <c r="F20" s="343"/>
      <c r="G20" s="343"/>
      <c r="H20" s="114">
        <f>H18+H19</f>
        <v>0</v>
      </c>
      <c r="I20" s="1"/>
    </row>
    <row r="21" spans="2:9" ht="7.95" customHeight="1" thickBot="1" x14ac:dyDescent="0.35">
      <c r="B21" s="1"/>
      <c r="C21" s="134"/>
      <c r="D21" s="191"/>
      <c r="E21" s="191"/>
      <c r="F21" s="191"/>
      <c r="G21" s="191"/>
      <c r="H21" s="135"/>
      <c r="I21" s="1"/>
    </row>
    <row r="22" spans="2:9" ht="30" customHeight="1" thickBot="1" x14ac:dyDescent="0.35">
      <c r="B22" s="1"/>
      <c r="C22" s="134"/>
      <c r="D22" s="136" t="s">
        <v>10</v>
      </c>
      <c r="E22" s="344" t="str">
        <f>IF(H20&gt;0,"Solicitantul nu se incadreaza in categoria intreprinderilor in dificultate","Se trece la pasul ii)")</f>
        <v>Se trece la pasul ii)</v>
      </c>
      <c r="F22" s="345"/>
      <c r="G22" s="345"/>
      <c r="H22" s="346"/>
      <c r="I22" s="1"/>
    </row>
    <row r="23" spans="2:9" ht="8.4" customHeight="1" x14ac:dyDescent="0.3">
      <c r="B23" s="1"/>
      <c r="C23" s="134"/>
      <c r="D23" s="137"/>
      <c r="E23" s="138"/>
      <c r="F23" s="138"/>
      <c r="G23" s="138"/>
      <c r="H23" s="139"/>
      <c r="I23" s="1"/>
    </row>
    <row r="24" spans="2:9" ht="14.4" customHeight="1" x14ac:dyDescent="0.3">
      <c r="B24" s="1"/>
      <c r="C24" s="134" t="s">
        <v>11</v>
      </c>
      <c r="D24" s="337" t="s">
        <v>12</v>
      </c>
      <c r="E24" s="337"/>
      <c r="F24" s="337"/>
      <c r="G24" s="337"/>
      <c r="H24" s="347"/>
      <c r="I24" s="1"/>
    </row>
    <row r="25" spans="2:9" ht="14.4" customHeight="1" x14ac:dyDescent="0.3">
      <c r="B25" s="1"/>
      <c r="C25" s="134"/>
      <c r="D25" s="337" t="s">
        <v>13</v>
      </c>
      <c r="E25" s="337"/>
      <c r="F25" s="337"/>
      <c r="G25" s="337"/>
      <c r="H25" s="113" t="str">
        <f>IF($H$20&lt;0,'2-Bilant_partener 1'!H107,"")</f>
        <v/>
      </c>
      <c r="I25" s="1"/>
    </row>
    <row r="26" spans="2:9" ht="14.4" customHeight="1" x14ac:dyDescent="0.3">
      <c r="B26" s="1"/>
      <c r="C26" s="134"/>
      <c r="D26" s="190" t="s">
        <v>267</v>
      </c>
      <c r="E26" s="190"/>
      <c r="F26" s="190"/>
      <c r="G26" s="190"/>
      <c r="H26" s="113" t="str">
        <f>IF($H$20&lt;0,'2-Bilant_partener 1'!H108,"")</f>
        <v/>
      </c>
      <c r="I26" s="1"/>
    </row>
    <row r="27" spans="2:9" ht="14.4" customHeight="1" x14ac:dyDescent="0.3">
      <c r="B27" s="1"/>
      <c r="C27" s="134"/>
      <c r="D27" s="337" t="s">
        <v>37</v>
      </c>
      <c r="E27" s="337"/>
      <c r="F27" s="337"/>
      <c r="G27" s="337"/>
      <c r="H27" s="113" t="str">
        <f>IF($H$20&lt;0,'2-Bilant_partener 1'!H109,"")</f>
        <v/>
      </c>
      <c r="I27" s="1"/>
    </row>
    <row r="28" spans="2:9" ht="15" customHeight="1" x14ac:dyDescent="0.3">
      <c r="B28" s="1"/>
      <c r="C28" s="134"/>
      <c r="D28" s="337" t="s">
        <v>14</v>
      </c>
      <c r="E28" s="337"/>
      <c r="F28" s="337"/>
      <c r="G28" s="337"/>
      <c r="H28" s="113" t="str">
        <f>IF($H$20&lt;0,'2-Bilant_partener 1'!H114,"")</f>
        <v/>
      </c>
      <c r="I28" s="1"/>
    </row>
    <row r="29" spans="2:9" ht="15" customHeight="1" thickBot="1" x14ac:dyDescent="0.35">
      <c r="B29" s="1"/>
      <c r="C29" s="134"/>
      <c r="D29" s="190" t="s">
        <v>268</v>
      </c>
      <c r="E29" s="190"/>
      <c r="F29" s="190"/>
      <c r="G29" s="190"/>
      <c r="H29" s="113" t="str">
        <f>IF($H$20&lt;0,'2-Bilant_partener 1'!H115+'2-Bilant_partener 1'!H116+'2-Bilant_partener 1'!H117+'2-Bilant_partener 1'!H122,"")</f>
        <v/>
      </c>
      <c r="I29" s="1"/>
    </row>
    <row r="30" spans="2:9" ht="29.4" customHeight="1" thickBot="1" x14ac:dyDescent="0.35">
      <c r="B30" s="1"/>
      <c r="C30" s="134"/>
      <c r="D30" s="136" t="s">
        <v>10</v>
      </c>
      <c r="E30" s="338" t="str">
        <f>IF(OR(H25="",H20+SUM(H25:H29)&gt;=0),"Nu exista pierdere de capital",H20+SUM(H25:H29))</f>
        <v>Nu exista pierdere de capital</v>
      </c>
      <c r="F30" s="339"/>
      <c r="G30" s="339"/>
      <c r="H30" s="340"/>
      <c r="I30" s="1"/>
    </row>
    <row r="31" spans="2:9" ht="9" customHeight="1" x14ac:dyDescent="0.3">
      <c r="B31" s="1"/>
      <c r="C31" s="134"/>
      <c r="D31" s="140"/>
      <c r="E31" s="140"/>
      <c r="F31" s="140"/>
      <c r="G31" s="140"/>
      <c r="H31" s="141"/>
      <c r="I31" s="1"/>
    </row>
    <row r="32" spans="2:9" ht="30" customHeight="1" thickBot="1" x14ac:dyDescent="0.35">
      <c r="B32" s="1"/>
      <c r="C32" s="134" t="s">
        <v>15</v>
      </c>
      <c r="D32" s="348" t="s">
        <v>16</v>
      </c>
      <c r="E32" s="348"/>
      <c r="F32" s="348"/>
      <c r="G32" s="348"/>
      <c r="H32" s="349"/>
      <c r="I32" s="1"/>
    </row>
    <row r="33" spans="2:9" ht="31.95" customHeight="1" thickBot="1" x14ac:dyDescent="0.35">
      <c r="B33" s="1"/>
      <c r="C33" s="142"/>
      <c r="D33" s="143" t="s">
        <v>10</v>
      </c>
      <c r="E33" s="350" t="str">
        <f>CONCATENATE("Solicitantul ",IF(H20&gt;=0,"nu ",IF(E30="Nu exista pierdere de capital","nu ", IF(ABS(E30)&gt;H25/2,"","nu "))),"se încadrează în categoria întreprinderilor în dificultate")</f>
        <v>Solicitantul nu se încadrează în categoria întreprinderilor în dificultate</v>
      </c>
      <c r="F33" s="351"/>
      <c r="G33" s="351"/>
      <c r="H33" s="352"/>
      <c r="I33" s="1"/>
    </row>
    <row r="34" spans="2:9" x14ac:dyDescent="0.3">
      <c r="B34" s="1"/>
      <c r="C34" s="142"/>
      <c r="D34" s="144"/>
      <c r="E34" s="144"/>
      <c r="F34" s="144"/>
      <c r="G34" s="144"/>
      <c r="H34" s="145"/>
      <c r="I34" s="1"/>
    </row>
    <row r="35" spans="2:9" ht="40.950000000000003" customHeight="1" x14ac:dyDescent="0.3">
      <c r="B35" s="1"/>
      <c r="C35" s="130" t="s">
        <v>17</v>
      </c>
      <c r="D35" s="330" t="s">
        <v>18</v>
      </c>
      <c r="E35" s="330"/>
      <c r="F35" s="330"/>
      <c r="G35" s="330"/>
      <c r="H35" s="331"/>
      <c r="I35" s="1"/>
    </row>
    <row r="36" spans="2:9" ht="11.4" customHeight="1" x14ac:dyDescent="0.3">
      <c r="B36" s="1"/>
      <c r="C36" s="146"/>
      <c r="D36" s="147"/>
      <c r="E36" s="147"/>
      <c r="F36" s="147"/>
      <c r="G36" s="147"/>
      <c r="H36" s="148"/>
      <c r="I36" s="1"/>
    </row>
    <row r="37" spans="2:9" ht="42" customHeight="1" x14ac:dyDescent="0.3">
      <c r="B37" s="1"/>
      <c r="C37" s="130" t="s">
        <v>19</v>
      </c>
      <c r="D37" s="330" t="s">
        <v>20</v>
      </c>
      <c r="E37" s="330"/>
      <c r="F37" s="330"/>
      <c r="G37" s="330"/>
      <c r="H37" s="331"/>
      <c r="I37" s="1"/>
    </row>
    <row r="38" spans="2:9" x14ac:dyDescent="0.3">
      <c r="B38" s="1"/>
      <c r="C38" s="129"/>
      <c r="D38" s="129"/>
      <c r="E38" s="129"/>
      <c r="F38" s="129"/>
      <c r="G38" s="129"/>
      <c r="H38" s="129"/>
      <c r="I38" s="1"/>
    </row>
    <row r="39" spans="2:9" ht="42.75" customHeight="1" x14ac:dyDescent="0.3">
      <c r="B39" s="1"/>
      <c r="C39" s="130" t="s">
        <v>266</v>
      </c>
      <c r="D39" s="330" t="s">
        <v>43</v>
      </c>
      <c r="E39" s="330"/>
      <c r="F39" s="330"/>
      <c r="G39" s="330"/>
      <c r="H39" s="331"/>
      <c r="I39" s="1"/>
    </row>
    <row r="40" spans="2:9" x14ac:dyDescent="0.3">
      <c r="B40" s="1"/>
      <c r="C40" s="149"/>
      <c r="D40" s="132"/>
      <c r="E40" s="132"/>
      <c r="F40" s="132"/>
      <c r="G40" s="161" t="s">
        <v>42</v>
      </c>
      <c r="H40" s="161" t="s">
        <v>36</v>
      </c>
      <c r="I40" s="1"/>
    </row>
    <row r="41" spans="2:9" x14ac:dyDescent="0.3">
      <c r="B41" s="1"/>
      <c r="C41" s="153" t="s">
        <v>47</v>
      </c>
      <c r="D41" s="154" t="s">
        <v>48</v>
      </c>
      <c r="E41" s="151"/>
      <c r="F41" s="152"/>
      <c r="G41" s="182">
        <f>IF('2-Bilant_partener 1'!$H$5=2,'2-Bilant_partener 1'!G123,"NA")</f>
        <v>0</v>
      </c>
      <c r="H41" s="182">
        <f>IF('2-Bilant_partener 1'!$H$5=2,'2-Bilant_partener 1'!H123,"NA")</f>
        <v>0</v>
      </c>
      <c r="I41" s="1"/>
    </row>
    <row r="42" spans="2:9" x14ac:dyDescent="0.3">
      <c r="B42" s="1"/>
      <c r="C42" s="150" t="s">
        <v>44</v>
      </c>
      <c r="D42" s="151" t="s">
        <v>49</v>
      </c>
      <c r="E42" s="151"/>
      <c r="F42" s="152"/>
      <c r="G42" s="182">
        <f>IF('2-Bilant_partener 1'!$H$5=2,'2-Bilant_partener 1'!G70,"NA")</f>
        <v>0</v>
      </c>
      <c r="H42" s="182">
        <f>IF('2-Bilant_partener 1'!$H$5=2,'2-Bilant_partener 1'!H70,"NA")</f>
        <v>0</v>
      </c>
      <c r="I42" s="1"/>
    </row>
    <row r="43" spans="2:9" x14ac:dyDescent="0.3">
      <c r="B43" s="1"/>
      <c r="C43" s="150" t="s">
        <v>45</v>
      </c>
      <c r="D43" s="151" t="s">
        <v>50</v>
      </c>
      <c r="E43" s="151"/>
      <c r="F43" s="152"/>
      <c r="G43" s="182">
        <f>IF('2-Bilant_partener 1'!$H$5=2,'2-Bilant_partener 1'!G82,"NA")</f>
        <v>0</v>
      </c>
      <c r="H43" s="182">
        <f>IF('2-Bilant_partener 1'!$H$5=2,'2-Bilant_partener 1'!H82,"NA")</f>
        <v>0</v>
      </c>
      <c r="I43" s="1"/>
    </row>
    <row r="44" spans="2:9" x14ac:dyDescent="0.3">
      <c r="B44" s="1"/>
      <c r="C44" s="153" t="s">
        <v>51</v>
      </c>
      <c r="D44" s="154" t="s">
        <v>52</v>
      </c>
      <c r="E44" s="151"/>
      <c r="F44" s="152"/>
      <c r="G44" s="107">
        <f>SUM(G42:G43)</f>
        <v>0</v>
      </c>
      <c r="H44" s="107">
        <f>SUM(H42:H43)</f>
        <v>0</v>
      </c>
      <c r="I44" s="1"/>
    </row>
    <row r="45" spans="2:9" x14ac:dyDescent="0.3">
      <c r="B45" s="1"/>
      <c r="C45" s="150" t="s">
        <v>44</v>
      </c>
      <c r="D45" s="151" t="s">
        <v>54</v>
      </c>
      <c r="E45" s="151"/>
      <c r="F45" s="152"/>
      <c r="G45" s="182">
        <f>IF('2-Bilant_partener 1'!$H$5=2,'2-Bilant_partener 1'!G120+'2-Bilant_partener 1'!G121,"NA")</f>
        <v>0</v>
      </c>
      <c r="H45" s="182">
        <f>IF('2-Bilant_partener 1'!$H$5=2,'2-Bilant_partener 1'!H120+'2-Bilant_partener 1'!H121,"NA")</f>
        <v>0</v>
      </c>
      <c r="I45" s="1"/>
    </row>
    <row r="46" spans="2:9" x14ac:dyDescent="0.3">
      <c r="B46" s="1"/>
      <c r="C46" s="150" t="s">
        <v>45</v>
      </c>
      <c r="D46" s="151" t="s">
        <v>55</v>
      </c>
      <c r="E46" s="151"/>
      <c r="F46" s="152"/>
      <c r="G46" s="182">
        <f>IF('2-Bilant_partener 1'!$H$5=2,'2-Bilant_partener 1'!G193+'2-Bilant_partener 1'!G194+'2-Bilant_partener 1'!G195,"NA")</f>
        <v>0</v>
      </c>
      <c r="H46" s="182">
        <f>IF('2-Bilant_partener 1'!$H$5=2,'2-Bilant_partener 1'!H193+'2-Bilant_partener 1'!H194+'2-Bilant_partener 1'!H195,"NA")</f>
        <v>0</v>
      </c>
      <c r="I46" s="1"/>
    </row>
    <row r="47" spans="2:9" x14ac:dyDescent="0.3">
      <c r="B47" s="1"/>
      <c r="C47" s="150" t="s">
        <v>46</v>
      </c>
      <c r="D47" s="151" t="s">
        <v>53</v>
      </c>
      <c r="E47" s="151"/>
      <c r="F47" s="152"/>
      <c r="G47" s="182">
        <f>IF('2-Bilant_partener 1'!$H$5=2,'2-Bilant_partener 1'!G182,"NA")</f>
        <v>0</v>
      </c>
      <c r="H47" s="182">
        <f>IF('2-Bilant_partener 1'!$H$5=2,'2-Bilant_partener 1'!H182,"NA")</f>
        <v>0</v>
      </c>
      <c r="I47" s="1"/>
    </row>
    <row r="48" spans="2:9" x14ac:dyDescent="0.3">
      <c r="B48" s="1"/>
      <c r="C48" s="150" t="s">
        <v>59</v>
      </c>
      <c r="D48" s="151" t="s">
        <v>56</v>
      </c>
      <c r="E48" s="151"/>
      <c r="F48" s="152"/>
      <c r="G48" s="182">
        <f>IF('2-Bilant_partener 1'!$H$5=2,'2-Bilant_partener 1'!G154,"NA")</f>
        <v>0</v>
      </c>
      <c r="H48" s="182">
        <f>IF('2-Bilant_partener 1'!$H$5=2,'2-Bilant_partener 1'!H154,"NA")</f>
        <v>0</v>
      </c>
      <c r="I48" s="1"/>
    </row>
    <row r="49" spans="2:9" x14ac:dyDescent="0.3">
      <c r="B49" s="1"/>
      <c r="C49" s="153" t="s">
        <v>57</v>
      </c>
      <c r="D49" s="154" t="s">
        <v>58</v>
      </c>
      <c r="E49" s="151"/>
      <c r="F49" s="152"/>
      <c r="G49" s="108" t="str">
        <f>IF(SUM(G45:G48)&gt;0,SUM(G45:G48),"NA")</f>
        <v>NA</v>
      </c>
      <c r="H49" s="108" t="str">
        <f>IF(SUM(H45:H48)&gt;0,SUM(H45:H48),"NA")</f>
        <v>NA</v>
      </c>
      <c r="I49" s="1"/>
    </row>
    <row r="50" spans="2:9" x14ac:dyDescent="0.3">
      <c r="B50" s="1"/>
      <c r="C50" s="155"/>
      <c r="D50" s="152"/>
      <c r="E50" s="152"/>
      <c r="F50" s="152"/>
      <c r="G50" s="152"/>
      <c r="H50" s="180"/>
      <c r="I50" s="1"/>
    </row>
    <row r="51" spans="2:9" ht="16.5" customHeight="1" x14ac:dyDescent="0.3">
      <c r="B51" s="1"/>
      <c r="C51" s="362" t="s">
        <v>60</v>
      </c>
      <c r="D51" s="362"/>
      <c r="E51" s="362"/>
      <c r="F51" s="152"/>
      <c r="G51" s="109">
        <f>IFERROR(G44/G41,7.5)</f>
        <v>7.5</v>
      </c>
      <c r="H51" s="109">
        <f>IFERROR(H44/H41,7.5)</f>
        <v>7.5</v>
      </c>
      <c r="I51" s="1"/>
    </row>
    <row r="52" spans="2:9" x14ac:dyDescent="0.3">
      <c r="B52" s="1"/>
      <c r="C52" s="155"/>
      <c r="D52" s="191"/>
      <c r="E52" s="191"/>
      <c r="F52" s="152"/>
      <c r="G52" s="110"/>
      <c r="H52" s="111"/>
      <c r="I52" s="1"/>
    </row>
    <row r="53" spans="2:9" ht="16.5" customHeight="1" x14ac:dyDescent="0.3">
      <c r="B53" s="1"/>
      <c r="C53" s="363" t="s">
        <v>61</v>
      </c>
      <c r="D53" s="363"/>
      <c r="E53" s="363"/>
      <c r="F53" s="152"/>
      <c r="G53" s="112">
        <f>IFERROR(IF(G47&gt;0,G49/G47,IF(G49&gt;0,1,"")),"")</f>
        <v>1</v>
      </c>
      <c r="H53" s="112">
        <f>IFERROR(IF(H47&gt;0,H49/H47,IF(H49&gt;0,1,"")),"")</f>
        <v>1</v>
      </c>
      <c r="I53" s="1"/>
    </row>
    <row r="54" spans="2:9" ht="15" thickBot="1" x14ac:dyDescent="0.35">
      <c r="B54" s="1"/>
      <c r="C54" s="156"/>
      <c r="D54" s="129"/>
      <c r="E54" s="129"/>
      <c r="F54" s="129"/>
      <c r="G54" s="129"/>
      <c r="H54" s="177"/>
      <c r="I54" s="1"/>
    </row>
    <row r="55" spans="2:9" ht="36.75" customHeight="1" thickBot="1" x14ac:dyDescent="0.35">
      <c r="B55" s="1"/>
      <c r="C55" s="156"/>
      <c r="D55" s="143" t="s">
        <v>10</v>
      </c>
      <c r="E55" s="350" t="str">
        <f>CONCATENATE("Solicitantul ",IF(AND(G51&lt;=7.5,H51&lt;=7.5,G53&gt;=1,H53&gt;=1),"nu ",""),"se încadrează în categoria întreprinderilor în dificultate")</f>
        <v>Solicitantul nu se încadrează în categoria întreprinderilor în dificultate</v>
      </c>
      <c r="F55" s="351"/>
      <c r="G55" s="351"/>
      <c r="H55" s="352"/>
      <c r="I55" s="1"/>
    </row>
    <row r="56" spans="2:9" x14ac:dyDescent="0.3">
      <c r="B56" s="1"/>
      <c r="C56" s="178"/>
      <c r="D56" s="179"/>
      <c r="E56" s="179"/>
      <c r="F56" s="179"/>
      <c r="G56" s="179"/>
      <c r="H56" s="181"/>
      <c r="I56" s="1"/>
    </row>
    <row r="57" spans="2:9" x14ac:dyDescent="0.3">
      <c r="B57" s="1"/>
      <c r="C57" s="1"/>
      <c r="D57" s="1"/>
      <c r="E57" s="1"/>
      <c r="F57" s="1"/>
      <c r="G57" s="1"/>
      <c r="H57" s="1"/>
      <c r="I57" s="1"/>
    </row>
  </sheetData>
  <sheetProtection algorithmName="SHA-512" hashValue="IfzRryOoK5iUN9gh/hnxfjFmSy08bb1VS3t6Lzn37y10ogazAaThDeyNbE+eMnE5w8jKXdoD4r2YAIILa58jIg==" saltValue="AOA3y8doGZBww1T5Uw56xg==" spinCount="100000" sheet="1" objects="1" scenarios="1" selectLockedCells="1"/>
  <mergeCells count="26">
    <mergeCell ref="C3:H3"/>
    <mergeCell ref="C4:H4"/>
    <mergeCell ref="C5:H5"/>
    <mergeCell ref="C51:E51"/>
    <mergeCell ref="C53:E53"/>
    <mergeCell ref="D17:H17"/>
    <mergeCell ref="D18:G18"/>
    <mergeCell ref="D19:G19"/>
    <mergeCell ref="D20:G20"/>
    <mergeCell ref="E22:H22"/>
    <mergeCell ref="D24:H24"/>
    <mergeCell ref="D25:G25"/>
    <mergeCell ref="D27:G27"/>
    <mergeCell ref="D28:G28"/>
    <mergeCell ref="E30:H30"/>
    <mergeCell ref="D32:H32"/>
    <mergeCell ref="E55:H55"/>
    <mergeCell ref="D39:H39"/>
    <mergeCell ref="D35:H35"/>
    <mergeCell ref="D37:H37"/>
    <mergeCell ref="E33:H33"/>
    <mergeCell ref="D15:H15"/>
    <mergeCell ref="C6:H6"/>
    <mergeCell ref="C10:H10"/>
    <mergeCell ref="C11:H11"/>
    <mergeCell ref="C13:H13"/>
  </mergeCells>
  <conditionalFormatting sqref="E55">
    <cfRule type="cellIs" dxfId="22" priority="1" operator="equal">
      <formula>"Solicitantul nu se incadreaza in categoria intreprinderilor in dificultate"</formula>
    </cfRule>
    <cfRule type="cellIs" dxfId="21" priority="2" operator="equal">
      <formula>"Solicitantul se incadreaza in categoria intreprinderilor in dificultate"</formula>
    </cfRule>
  </conditionalFormatting>
  <conditionalFormatting sqref="E33:H33">
    <cfRule type="cellIs" dxfId="20" priority="3" operator="equal">
      <formula>"Solicitantul nu se incadreaza in categoria intreprinderilor in dificultate"</formula>
    </cfRule>
    <cfRule type="cellIs" dxfId="19"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7"/>
  <sheetViews>
    <sheetView topLeftCell="A31" zoomScale="120" zoomScaleNormal="120" workbookViewId="0">
      <selection activeCell="J41" sqref="J41"/>
    </sheetView>
  </sheetViews>
  <sheetFormatPr defaultColWidth="8.88671875"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3.44140625" style="15" customWidth="1"/>
    <col min="8" max="8" width="15.33203125" style="15" customWidth="1"/>
    <col min="9" max="9" width="9.44140625" style="15" customWidth="1"/>
    <col min="10" max="16384" width="8.88671875" style="15"/>
  </cols>
  <sheetData>
    <row r="2" spans="2:9" ht="15" thickBot="1" x14ac:dyDescent="0.35">
      <c r="B2" s="14"/>
      <c r="C2" s="14"/>
      <c r="D2" s="14"/>
      <c r="E2" s="14"/>
      <c r="F2" s="14"/>
      <c r="G2" s="14"/>
      <c r="H2" s="14"/>
      <c r="I2" s="14"/>
    </row>
    <row r="3" spans="2:9" x14ac:dyDescent="0.3">
      <c r="B3" s="14"/>
      <c r="C3" s="356" t="str">
        <f>'0-Instructiuni'!C3</f>
        <v>PROGRAMUL REGIONAL NORD-VEST 2021-2027</v>
      </c>
      <c r="D3" s="357"/>
      <c r="E3" s="357"/>
      <c r="F3" s="357"/>
      <c r="G3" s="357"/>
      <c r="H3" s="358"/>
      <c r="I3" s="14"/>
    </row>
    <row r="4" spans="2:9" ht="16.5" customHeight="1" x14ac:dyDescent="0.3">
      <c r="B4" s="14"/>
      <c r="C4" s="359" t="str">
        <f>'0-Instructiuni'!C4</f>
        <v>PRIORITATEA 1: O regiune competitivă prin inovare, digitalizare și întreprinderi dinamice</v>
      </c>
      <c r="D4" s="360"/>
      <c r="E4" s="360"/>
      <c r="F4" s="360"/>
      <c r="G4" s="360"/>
      <c r="H4" s="361"/>
      <c r="I4" s="14"/>
    </row>
    <row r="5" spans="2:9" ht="25.2" customHeight="1" x14ac:dyDescent="0.3">
      <c r="B5" s="14"/>
      <c r="C5" s="359" t="str">
        <f>'0-Instructiuni'!C5</f>
        <v>OBIECTIV SPECIFIC 1.1: Dezvoltarea și sporirea capacităților de cercetare și inovare și adoptarea tehnologiilor avansate</v>
      </c>
      <c r="D5" s="360"/>
      <c r="E5" s="360"/>
      <c r="F5" s="360"/>
      <c r="G5" s="360"/>
      <c r="H5" s="361"/>
      <c r="I5" s="14"/>
    </row>
    <row r="6" spans="2:9" ht="16.2" customHeight="1" thickBot="1" x14ac:dyDescent="0.35">
      <c r="B6" s="14"/>
      <c r="C6" s="353" t="str">
        <f>'0-Instructiuni'!C6</f>
        <v>Apel de proiecte nr. PRNV/2023/111/1</v>
      </c>
      <c r="D6" s="354"/>
      <c r="E6" s="354"/>
      <c r="F6" s="354"/>
      <c r="G6" s="354"/>
      <c r="H6" s="355"/>
      <c r="I6" s="14"/>
    </row>
    <row r="7" spans="2:9" x14ac:dyDescent="0.3">
      <c r="B7" s="14"/>
      <c r="C7" s="14"/>
      <c r="D7" s="14"/>
      <c r="E7" s="14"/>
      <c r="F7" s="14"/>
      <c r="G7" s="14"/>
      <c r="H7" s="14"/>
      <c r="I7" s="14"/>
    </row>
    <row r="9" spans="2:9" x14ac:dyDescent="0.3">
      <c r="B9" s="1"/>
      <c r="C9" s="1"/>
      <c r="D9" s="1"/>
      <c r="E9" s="1"/>
      <c r="F9" s="1"/>
      <c r="G9" s="1"/>
      <c r="H9" s="1"/>
      <c r="I9" s="1"/>
    </row>
    <row r="10" spans="2:9" ht="14.4" customHeight="1" x14ac:dyDescent="0.3">
      <c r="B10" s="1"/>
      <c r="C10" s="335" t="s">
        <v>0</v>
      </c>
      <c r="D10" s="335"/>
      <c r="E10" s="335"/>
      <c r="F10" s="335"/>
      <c r="G10" s="335"/>
      <c r="H10" s="335"/>
      <c r="I10" s="1"/>
    </row>
    <row r="11" spans="2:9" ht="51" customHeight="1" x14ac:dyDescent="0.3">
      <c r="B11" s="1"/>
      <c r="C11" s="335" t="s">
        <v>1</v>
      </c>
      <c r="D11" s="335"/>
      <c r="E11" s="335"/>
      <c r="F11" s="335"/>
      <c r="G11" s="335"/>
      <c r="H11" s="335"/>
      <c r="I11" s="1"/>
    </row>
    <row r="12" spans="2:9" ht="10.95" customHeight="1" x14ac:dyDescent="0.3">
      <c r="B12" s="1"/>
      <c r="C12" s="192"/>
      <c r="D12" s="192"/>
      <c r="E12" s="192"/>
      <c r="F12" s="192"/>
      <c r="G12" s="192"/>
      <c r="H12" s="192"/>
      <c r="I12" s="1"/>
    </row>
    <row r="13" spans="2:9" ht="16.2" customHeight="1" x14ac:dyDescent="0.3">
      <c r="B13" s="1"/>
      <c r="C13" s="336" t="s">
        <v>2</v>
      </c>
      <c r="D13" s="336"/>
      <c r="E13" s="336"/>
      <c r="F13" s="336"/>
      <c r="G13" s="336"/>
      <c r="H13" s="336"/>
      <c r="I13" s="1"/>
    </row>
    <row r="14" spans="2:9" ht="11.4" customHeight="1" x14ac:dyDescent="0.3">
      <c r="B14" s="1"/>
      <c r="C14" s="129"/>
      <c r="D14" s="129"/>
      <c r="E14" s="129"/>
      <c r="F14" s="129"/>
      <c r="G14" s="129"/>
      <c r="H14" s="129"/>
      <c r="I14" s="1"/>
    </row>
    <row r="15" spans="2:9" ht="56.4" customHeight="1" x14ac:dyDescent="0.3">
      <c r="B15" s="1"/>
      <c r="C15" s="130" t="s">
        <v>3</v>
      </c>
      <c r="D15" s="330" t="s">
        <v>4</v>
      </c>
      <c r="E15" s="330"/>
      <c r="F15" s="330"/>
      <c r="G15" s="330"/>
      <c r="H15" s="331"/>
      <c r="I15" s="1"/>
    </row>
    <row r="16" spans="2:9" ht="14.4" customHeight="1" x14ac:dyDescent="0.3">
      <c r="B16" s="1"/>
      <c r="C16" s="131"/>
      <c r="D16" s="132"/>
      <c r="E16" s="132"/>
      <c r="F16" s="132"/>
      <c r="G16" s="132"/>
      <c r="H16" s="133"/>
      <c r="I16" s="1"/>
    </row>
    <row r="17" spans="2:9" ht="14.4" customHeight="1" x14ac:dyDescent="0.3">
      <c r="B17" s="1"/>
      <c r="C17" s="134" t="s">
        <v>5</v>
      </c>
      <c r="D17" s="341" t="s">
        <v>6</v>
      </c>
      <c r="E17" s="341"/>
      <c r="F17" s="341"/>
      <c r="G17" s="341"/>
      <c r="H17" s="342"/>
      <c r="I17" s="1"/>
    </row>
    <row r="18" spans="2:9" ht="14.4" customHeight="1" x14ac:dyDescent="0.3">
      <c r="B18" s="1"/>
      <c r="C18" s="134"/>
      <c r="D18" s="337" t="s">
        <v>7</v>
      </c>
      <c r="E18" s="337"/>
      <c r="F18" s="337"/>
      <c r="G18" s="337"/>
      <c r="H18" s="113">
        <f>'3-Bilant_partener 2'!H118+'3-Bilant_partener 2'!H119</f>
        <v>0</v>
      </c>
      <c r="I18" s="1"/>
    </row>
    <row r="19" spans="2:9" ht="18.600000000000001" customHeight="1" x14ac:dyDescent="0.3">
      <c r="B19" s="1"/>
      <c r="C19" s="134"/>
      <c r="D19" s="337" t="s">
        <v>8</v>
      </c>
      <c r="E19" s="337"/>
      <c r="F19" s="337"/>
      <c r="G19" s="337"/>
      <c r="H19" s="113">
        <f>'3-Bilant_partener 2'!H120+'3-Bilant_partener 2'!H121</f>
        <v>0</v>
      </c>
      <c r="I19" s="1"/>
    </row>
    <row r="20" spans="2:9" ht="14.4" customHeight="1" x14ac:dyDescent="0.3">
      <c r="B20" s="1"/>
      <c r="C20" s="134"/>
      <c r="D20" s="343" t="s">
        <v>9</v>
      </c>
      <c r="E20" s="343"/>
      <c r="F20" s="343"/>
      <c r="G20" s="343"/>
      <c r="H20" s="114">
        <f>H18+H19</f>
        <v>0</v>
      </c>
      <c r="I20" s="1"/>
    </row>
    <row r="21" spans="2:9" ht="7.95" customHeight="1" thickBot="1" x14ac:dyDescent="0.35">
      <c r="B21" s="1"/>
      <c r="C21" s="134"/>
      <c r="D21" s="191"/>
      <c r="E21" s="191"/>
      <c r="F21" s="191"/>
      <c r="G21" s="191"/>
      <c r="H21" s="135"/>
      <c r="I21" s="1"/>
    </row>
    <row r="22" spans="2:9" ht="30" customHeight="1" thickBot="1" x14ac:dyDescent="0.35">
      <c r="B22" s="1"/>
      <c r="C22" s="134"/>
      <c r="D22" s="136" t="s">
        <v>10</v>
      </c>
      <c r="E22" s="344" t="str">
        <f>IF(H20&gt;0,"Solicitantul nu se incadreaza in categoria intreprinderilor in dificultate","Se trece la pasul ii)")</f>
        <v>Se trece la pasul ii)</v>
      </c>
      <c r="F22" s="345"/>
      <c r="G22" s="345"/>
      <c r="H22" s="346"/>
      <c r="I22" s="1"/>
    </row>
    <row r="23" spans="2:9" ht="8.4" customHeight="1" x14ac:dyDescent="0.3">
      <c r="B23" s="1"/>
      <c r="C23" s="134"/>
      <c r="D23" s="137"/>
      <c r="E23" s="138"/>
      <c r="F23" s="138"/>
      <c r="G23" s="138"/>
      <c r="H23" s="139"/>
      <c r="I23" s="1"/>
    </row>
    <row r="24" spans="2:9" ht="14.4" customHeight="1" x14ac:dyDescent="0.3">
      <c r="B24" s="1"/>
      <c r="C24" s="134" t="s">
        <v>11</v>
      </c>
      <c r="D24" s="337" t="s">
        <v>12</v>
      </c>
      <c r="E24" s="337"/>
      <c r="F24" s="337"/>
      <c r="G24" s="337"/>
      <c r="H24" s="347"/>
      <c r="I24" s="1"/>
    </row>
    <row r="25" spans="2:9" ht="14.4" customHeight="1" x14ac:dyDescent="0.3">
      <c r="B25" s="1"/>
      <c r="C25" s="134"/>
      <c r="D25" s="337" t="s">
        <v>13</v>
      </c>
      <c r="E25" s="337"/>
      <c r="F25" s="337"/>
      <c r="G25" s="337"/>
      <c r="H25" s="113" t="str">
        <f>IF($H$20&lt;0,'3-Bilant_partener 2'!H107,"")</f>
        <v/>
      </c>
      <c r="I25" s="1"/>
    </row>
    <row r="26" spans="2:9" ht="14.4" customHeight="1" x14ac:dyDescent="0.3">
      <c r="B26" s="1"/>
      <c r="C26" s="134"/>
      <c r="D26" s="190" t="s">
        <v>267</v>
      </c>
      <c r="E26" s="190"/>
      <c r="F26" s="190"/>
      <c r="G26" s="190"/>
      <c r="H26" s="113" t="str">
        <f>IF($H$20&lt;0,'3-Bilant_partener 2'!H108,"")</f>
        <v/>
      </c>
      <c r="I26" s="1"/>
    </row>
    <row r="27" spans="2:9" ht="14.4" customHeight="1" x14ac:dyDescent="0.3">
      <c r="B27" s="1"/>
      <c r="C27" s="134"/>
      <c r="D27" s="337" t="s">
        <v>37</v>
      </c>
      <c r="E27" s="337"/>
      <c r="F27" s="337"/>
      <c r="G27" s="337"/>
      <c r="H27" s="113" t="str">
        <f>IF($H$20&lt;0,'3-Bilant_partener 2'!H109,"")</f>
        <v/>
      </c>
      <c r="I27" s="1"/>
    </row>
    <row r="28" spans="2:9" ht="15" customHeight="1" x14ac:dyDescent="0.3">
      <c r="B28" s="1"/>
      <c r="C28" s="134"/>
      <c r="D28" s="337" t="s">
        <v>14</v>
      </c>
      <c r="E28" s="337"/>
      <c r="F28" s="337"/>
      <c r="G28" s="337"/>
      <c r="H28" s="113" t="str">
        <f>IF($H$20&lt;0,'3-Bilant_partener 2'!H114,"")</f>
        <v/>
      </c>
      <c r="I28" s="1"/>
    </row>
    <row r="29" spans="2:9" ht="15" customHeight="1" thickBot="1" x14ac:dyDescent="0.35">
      <c r="B29" s="1"/>
      <c r="C29" s="134"/>
      <c r="D29" s="190" t="s">
        <v>268</v>
      </c>
      <c r="E29" s="190"/>
      <c r="F29" s="190"/>
      <c r="G29" s="190"/>
      <c r="H29" s="113" t="str">
        <f>IF($H$20&lt;0,'3-Bilant_partener 2'!H115+'3-Bilant_partener 2'!H116+'3-Bilant_partener 2'!H117+'3-Bilant_partener 2'!H122,"")</f>
        <v/>
      </c>
      <c r="I29" s="1"/>
    </row>
    <row r="30" spans="2:9" ht="29.4" customHeight="1" thickBot="1" x14ac:dyDescent="0.35">
      <c r="B30" s="1"/>
      <c r="C30" s="134"/>
      <c r="D30" s="136" t="s">
        <v>10</v>
      </c>
      <c r="E30" s="338" t="str">
        <f>IF(OR(H25="",H20+SUM(H25:H29)&gt;=0),"Nu exista pierdere de capital",H20+SUM(H25:H29))</f>
        <v>Nu exista pierdere de capital</v>
      </c>
      <c r="F30" s="339"/>
      <c r="G30" s="339"/>
      <c r="H30" s="340"/>
      <c r="I30" s="1"/>
    </row>
    <row r="31" spans="2:9" ht="9" customHeight="1" x14ac:dyDescent="0.3">
      <c r="B31" s="1"/>
      <c r="C31" s="134"/>
      <c r="D31" s="140"/>
      <c r="E31" s="140"/>
      <c r="F31" s="140"/>
      <c r="G31" s="140"/>
      <c r="H31" s="141"/>
      <c r="I31" s="1"/>
    </row>
    <row r="32" spans="2:9" ht="30" customHeight="1" thickBot="1" x14ac:dyDescent="0.35">
      <c r="B32" s="1"/>
      <c r="C32" s="134" t="s">
        <v>15</v>
      </c>
      <c r="D32" s="348" t="s">
        <v>16</v>
      </c>
      <c r="E32" s="348"/>
      <c r="F32" s="348"/>
      <c r="G32" s="348"/>
      <c r="H32" s="349"/>
      <c r="I32" s="1"/>
    </row>
    <row r="33" spans="2:9" ht="31.95" customHeight="1" thickBot="1" x14ac:dyDescent="0.35">
      <c r="B33" s="1"/>
      <c r="C33" s="142"/>
      <c r="D33" s="143" t="s">
        <v>10</v>
      </c>
      <c r="E33" s="350" t="str">
        <f>CONCATENATE("Solicitantul ",IF(H20&gt;=0,"nu ",IF(E30="Nu exista pierdere de capital","nu ", IF(ABS(E30)&gt;H25/2,"","nu "))),"se încadrează în categoria întreprinderilor în dificultate")</f>
        <v>Solicitantul nu se încadrează în categoria întreprinderilor în dificultate</v>
      </c>
      <c r="F33" s="351"/>
      <c r="G33" s="351"/>
      <c r="H33" s="352"/>
      <c r="I33" s="1"/>
    </row>
    <row r="34" spans="2:9" x14ac:dyDescent="0.3">
      <c r="B34" s="1"/>
      <c r="C34" s="142"/>
      <c r="D34" s="144"/>
      <c r="E34" s="144"/>
      <c r="F34" s="144"/>
      <c r="G34" s="144"/>
      <c r="H34" s="145"/>
      <c r="I34" s="1"/>
    </row>
    <row r="35" spans="2:9" ht="40.950000000000003" customHeight="1" x14ac:dyDescent="0.3">
      <c r="B35" s="1"/>
      <c r="C35" s="130" t="s">
        <v>17</v>
      </c>
      <c r="D35" s="330" t="s">
        <v>18</v>
      </c>
      <c r="E35" s="330"/>
      <c r="F35" s="330"/>
      <c r="G35" s="330"/>
      <c r="H35" s="331"/>
      <c r="I35" s="1"/>
    </row>
    <row r="36" spans="2:9" ht="11.4" customHeight="1" x14ac:dyDescent="0.3">
      <c r="B36" s="1"/>
      <c r="C36" s="146"/>
      <c r="D36" s="147"/>
      <c r="E36" s="147"/>
      <c r="F36" s="147"/>
      <c r="G36" s="147"/>
      <c r="H36" s="148"/>
      <c r="I36" s="1"/>
    </row>
    <row r="37" spans="2:9" ht="42" customHeight="1" x14ac:dyDescent="0.3">
      <c r="B37" s="1"/>
      <c r="C37" s="130" t="s">
        <v>19</v>
      </c>
      <c r="D37" s="330" t="s">
        <v>20</v>
      </c>
      <c r="E37" s="330"/>
      <c r="F37" s="330"/>
      <c r="G37" s="330"/>
      <c r="H37" s="331"/>
      <c r="I37" s="1"/>
    </row>
    <row r="38" spans="2:9" x14ac:dyDescent="0.3">
      <c r="B38" s="1"/>
      <c r="C38" s="129"/>
      <c r="D38" s="129"/>
      <c r="E38" s="129"/>
      <c r="F38" s="129"/>
      <c r="G38" s="129"/>
      <c r="H38" s="129"/>
      <c r="I38" s="1"/>
    </row>
    <row r="39" spans="2:9" ht="42.75" customHeight="1" x14ac:dyDescent="0.3">
      <c r="B39" s="1"/>
      <c r="C39" s="130" t="s">
        <v>266</v>
      </c>
      <c r="D39" s="330" t="s">
        <v>43</v>
      </c>
      <c r="E39" s="330"/>
      <c r="F39" s="330"/>
      <c r="G39" s="330"/>
      <c r="H39" s="331"/>
      <c r="I39" s="1"/>
    </row>
    <row r="40" spans="2:9" x14ac:dyDescent="0.3">
      <c r="B40" s="1"/>
      <c r="C40" s="149"/>
      <c r="D40" s="132"/>
      <c r="E40" s="132"/>
      <c r="F40" s="132"/>
      <c r="G40" s="161" t="s">
        <v>42</v>
      </c>
      <c r="H40" s="161" t="s">
        <v>36</v>
      </c>
      <c r="I40" s="1"/>
    </row>
    <row r="41" spans="2:9" x14ac:dyDescent="0.3">
      <c r="B41" s="1"/>
      <c r="C41" s="153" t="s">
        <v>47</v>
      </c>
      <c r="D41" s="154" t="s">
        <v>48</v>
      </c>
      <c r="E41" s="151"/>
      <c r="F41" s="152"/>
      <c r="G41" s="182">
        <f>IF('3-Bilant_partener 2'!$H$5=2,'3-Bilant_partener 2'!G123,"NA")</f>
        <v>0</v>
      </c>
      <c r="H41" s="182">
        <f>IF('3-Bilant_partener 2'!$H$5=2,'3-Bilant_partener 2'!H123,"NA")</f>
        <v>0</v>
      </c>
      <c r="I41" s="1"/>
    </row>
    <row r="42" spans="2:9" x14ac:dyDescent="0.3">
      <c r="B42" s="1"/>
      <c r="C42" s="150" t="s">
        <v>44</v>
      </c>
      <c r="D42" s="151" t="s">
        <v>49</v>
      </c>
      <c r="E42" s="151"/>
      <c r="F42" s="152"/>
      <c r="G42" s="182">
        <f>IF('3-Bilant_partener 2'!$H$5=2,'3-Bilant_partener 2'!G70,"NA")</f>
        <v>0</v>
      </c>
      <c r="H42" s="182">
        <f>IF('3-Bilant_partener 2'!$H$5=2,'3-Bilant_partener 2'!H70,"NA")</f>
        <v>0</v>
      </c>
      <c r="I42" s="1"/>
    </row>
    <row r="43" spans="2:9" x14ac:dyDescent="0.3">
      <c r="B43" s="1"/>
      <c r="C43" s="150" t="s">
        <v>45</v>
      </c>
      <c r="D43" s="151" t="s">
        <v>50</v>
      </c>
      <c r="E43" s="151"/>
      <c r="F43" s="152"/>
      <c r="G43" s="182">
        <f>IF('3-Bilant_partener 2'!$H$5=2,'3-Bilant_partener 2'!G82,"NA")</f>
        <v>0</v>
      </c>
      <c r="H43" s="182">
        <f>IF('3-Bilant_partener 2'!$H$5=2,'3-Bilant_partener 2'!H82,"NA")</f>
        <v>0</v>
      </c>
      <c r="I43" s="1"/>
    </row>
    <row r="44" spans="2:9" x14ac:dyDescent="0.3">
      <c r="B44" s="1"/>
      <c r="C44" s="153" t="s">
        <v>51</v>
      </c>
      <c r="D44" s="154" t="s">
        <v>52</v>
      </c>
      <c r="E44" s="151"/>
      <c r="F44" s="152"/>
      <c r="G44" s="107">
        <f>SUM(G42:G43)</f>
        <v>0</v>
      </c>
      <c r="H44" s="107">
        <f>SUM(H42:H43)</f>
        <v>0</v>
      </c>
      <c r="I44" s="1"/>
    </row>
    <row r="45" spans="2:9" x14ac:dyDescent="0.3">
      <c r="B45" s="1"/>
      <c r="C45" s="150" t="s">
        <v>44</v>
      </c>
      <c r="D45" s="151" t="s">
        <v>54</v>
      </c>
      <c r="E45" s="151"/>
      <c r="F45" s="152"/>
      <c r="G45" s="182">
        <f>IF('3-Bilant_partener 2'!$H$5=2,'3-Bilant_partener 2'!G120+'3-Bilant_partener 2'!G121,"NA")</f>
        <v>0</v>
      </c>
      <c r="H45" s="182">
        <f>IF('3-Bilant_partener 2'!$H$5=2,'3-Bilant_partener 2'!H120+'3-Bilant_partener 2'!H121,"NA")</f>
        <v>0</v>
      </c>
      <c r="I45" s="1"/>
    </row>
    <row r="46" spans="2:9" x14ac:dyDescent="0.3">
      <c r="B46" s="1"/>
      <c r="C46" s="150" t="s">
        <v>45</v>
      </c>
      <c r="D46" s="151" t="s">
        <v>55</v>
      </c>
      <c r="E46" s="151"/>
      <c r="F46" s="152"/>
      <c r="G46" s="182">
        <f>IF('3-Bilant_partener 2'!$H$5=2,'3-Bilant_partener 2'!G193+'3-Bilant_partener 2'!G194+'3-Bilant_partener 2'!G195,"NA")</f>
        <v>0</v>
      </c>
      <c r="H46" s="182">
        <f>IF('3-Bilant_partener 2'!$H$5=2,'3-Bilant_partener 2'!H193+'3-Bilant_partener 2'!H194+'3-Bilant_partener 2'!H195,"NA")</f>
        <v>0</v>
      </c>
      <c r="I46" s="1"/>
    </row>
    <row r="47" spans="2:9" x14ac:dyDescent="0.3">
      <c r="B47" s="1"/>
      <c r="C47" s="150" t="s">
        <v>46</v>
      </c>
      <c r="D47" s="151" t="s">
        <v>53</v>
      </c>
      <c r="E47" s="151"/>
      <c r="F47" s="152"/>
      <c r="G47" s="182">
        <f>IF('3-Bilant_partener 2'!$H$5=2,'3-Bilant_partener 2'!G182,"NA")</f>
        <v>0</v>
      </c>
      <c r="H47" s="182">
        <f>IF('3-Bilant_partener 2'!$H$5=2,'3-Bilant_partener 2'!H182,"NA")</f>
        <v>0</v>
      </c>
      <c r="I47" s="1"/>
    </row>
    <row r="48" spans="2:9" x14ac:dyDescent="0.3">
      <c r="B48" s="1"/>
      <c r="C48" s="150" t="s">
        <v>59</v>
      </c>
      <c r="D48" s="151" t="s">
        <v>56</v>
      </c>
      <c r="E48" s="151"/>
      <c r="F48" s="152"/>
      <c r="G48" s="182">
        <f>IF('3-Bilant_partener 2'!$H$5=2,'3-Bilant_partener 2'!G154,"NA")</f>
        <v>0</v>
      </c>
      <c r="H48" s="182">
        <f>IF('3-Bilant_partener 2'!$H$5=2,'3-Bilant_partener 2'!H154,"NA")</f>
        <v>0</v>
      </c>
      <c r="I48" s="1"/>
    </row>
    <row r="49" spans="2:9" x14ac:dyDescent="0.3">
      <c r="B49" s="1"/>
      <c r="C49" s="153" t="s">
        <v>57</v>
      </c>
      <c r="D49" s="154" t="s">
        <v>58</v>
      </c>
      <c r="E49" s="151"/>
      <c r="F49" s="152"/>
      <c r="G49" s="108" t="str">
        <f>IF(SUM(G45:G48)&gt;0,SUM(G45:G48),"NA")</f>
        <v>NA</v>
      </c>
      <c r="H49" s="108" t="str">
        <f>IF(SUM(H45:H48)&gt;0,SUM(H45:H48),"NA")</f>
        <v>NA</v>
      </c>
      <c r="I49" s="1"/>
    </row>
    <row r="50" spans="2:9" x14ac:dyDescent="0.3">
      <c r="B50" s="1"/>
      <c r="C50" s="155"/>
      <c r="D50" s="152"/>
      <c r="E50" s="152"/>
      <c r="F50" s="152"/>
      <c r="G50" s="152"/>
      <c r="H50" s="180"/>
      <c r="I50" s="1"/>
    </row>
    <row r="51" spans="2:9" ht="16.5" customHeight="1" x14ac:dyDescent="0.3">
      <c r="B51" s="1"/>
      <c r="C51" s="362" t="s">
        <v>60</v>
      </c>
      <c r="D51" s="362"/>
      <c r="E51" s="362"/>
      <c r="F51" s="152"/>
      <c r="G51" s="109">
        <f>IFERROR(G44/G41,7.5)</f>
        <v>7.5</v>
      </c>
      <c r="H51" s="109">
        <f>IFERROR(H44/H41,7.5)</f>
        <v>7.5</v>
      </c>
      <c r="I51" s="1"/>
    </row>
    <row r="52" spans="2:9" x14ac:dyDescent="0.3">
      <c r="B52" s="1"/>
      <c r="C52" s="155"/>
      <c r="D52" s="191"/>
      <c r="E52" s="191"/>
      <c r="F52" s="152"/>
      <c r="G52" s="110"/>
      <c r="H52" s="111"/>
      <c r="I52" s="1"/>
    </row>
    <row r="53" spans="2:9" ht="16.5" customHeight="1" x14ac:dyDescent="0.3">
      <c r="B53" s="1"/>
      <c r="C53" s="363" t="s">
        <v>61</v>
      </c>
      <c r="D53" s="363"/>
      <c r="E53" s="363"/>
      <c r="F53" s="152"/>
      <c r="G53" s="112">
        <f>IFERROR(IF(G47&gt;0,G49/G47,IF(G49&gt;0,1,"")),"")</f>
        <v>1</v>
      </c>
      <c r="H53" s="112">
        <f>IFERROR(IF(H47&gt;0,H49/H47,IF(H49&gt;0,1,"")),"")</f>
        <v>1</v>
      </c>
      <c r="I53" s="1"/>
    </row>
    <row r="54" spans="2:9" ht="15" thickBot="1" x14ac:dyDescent="0.35">
      <c r="B54" s="1"/>
      <c r="C54" s="156"/>
      <c r="D54" s="129"/>
      <c r="E54" s="129"/>
      <c r="F54" s="129"/>
      <c r="G54" s="129"/>
      <c r="H54" s="177"/>
      <c r="I54" s="1"/>
    </row>
    <row r="55" spans="2:9" ht="36.75" customHeight="1" thickBot="1" x14ac:dyDescent="0.35">
      <c r="B55" s="1"/>
      <c r="C55" s="156"/>
      <c r="D55" s="143" t="s">
        <v>10</v>
      </c>
      <c r="E55" s="350" t="str">
        <f>CONCATENATE("Solicitantul ",IF(AND(G51&lt;=7.5,H51&lt;=7.5,G53&gt;=1,H53&gt;=1),"nu ",""),"se încadrează în categoria întreprinderilor în dificultate")</f>
        <v>Solicitantul nu se încadrează în categoria întreprinderilor în dificultate</v>
      </c>
      <c r="F55" s="351"/>
      <c r="G55" s="351"/>
      <c r="H55" s="352"/>
      <c r="I55" s="1"/>
    </row>
    <row r="56" spans="2:9" x14ac:dyDescent="0.3">
      <c r="B56" s="1"/>
      <c r="C56" s="178"/>
      <c r="D56" s="179"/>
      <c r="E56" s="179"/>
      <c r="F56" s="179"/>
      <c r="G56" s="179"/>
      <c r="H56" s="181"/>
      <c r="I56" s="1"/>
    </row>
    <row r="57" spans="2:9" x14ac:dyDescent="0.3">
      <c r="B57" s="1"/>
      <c r="C57" s="1"/>
      <c r="D57" s="1"/>
      <c r="E57" s="1"/>
      <c r="F57" s="1"/>
      <c r="G57" s="1"/>
      <c r="H57" s="1"/>
      <c r="I57" s="1"/>
    </row>
  </sheetData>
  <sheetProtection algorithmName="SHA-512" hashValue="EJxYDX524UupJT3htyy+3Lf/FyatyOwQD8YGLEQuql7pu08EpVJkMk+2DBmzaK5cdlWu7X/uW/R2RuiNR7mIMg==" saltValue="x+3XsSvdgVpfTh3HYEm1fQ==" spinCount="100000" sheet="1" objects="1" scenarios="1" selectLockedCells="1"/>
  <mergeCells count="26">
    <mergeCell ref="C3:H3"/>
    <mergeCell ref="C4:H4"/>
    <mergeCell ref="C5:H5"/>
    <mergeCell ref="E55:H55"/>
    <mergeCell ref="D25:G25"/>
    <mergeCell ref="D27:G27"/>
    <mergeCell ref="D28:G28"/>
    <mergeCell ref="E30:H30"/>
    <mergeCell ref="D32:H32"/>
    <mergeCell ref="E33:H33"/>
    <mergeCell ref="D35:H35"/>
    <mergeCell ref="D37:H37"/>
    <mergeCell ref="D39:H39"/>
    <mergeCell ref="C51:E51"/>
    <mergeCell ref="C53:E53"/>
    <mergeCell ref="D24:H24"/>
    <mergeCell ref="C6:H6"/>
    <mergeCell ref="C10:H10"/>
    <mergeCell ref="C11:H11"/>
    <mergeCell ref="C13:H13"/>
    <mergeCell ref="D15:H15"/>
    <mergeCell ref="D17:H17"/>
    <mergeCell ref="D18:G18"/>
    <mergeCell ref="D19:G19"/>
    <mergeCell ref="D20:G20"/>
    <mergeCell ref="E22:H22"/>
  </mergeCells>
  <conditionalFormatting sqref="E55">
    <cfRule type="cellIs" dxfId="18" priority="1" operator="equal">
      <formula>"Solicitantul nu se incadreaza in categoria intreprinderilor in dificultate"</formula>
    </cfRule>
    <cfRule type="cellIs" dxfId="17" priority="2" operator="equal">
      <formula>"Solicitantul se incadreaza in categoria intreprinderilor in dificultate"</formula>
    </cfRule>
  </conditionalFormatting>
  <conditionalFormatting sqref="E33:H33">
    <cfRule type="cellIs" dxfId="16" priority="3" operator="equal">
      <formula>"Solicitantul nu se incadreaza in categoria intreprinderilor in dificultate"</formula>
    </cfRule>
    <cfRule type="cellIs" dxfId="1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56"/>
  <sheetViews>
    <sheetView topLeftCell="A20" zoomScale="70" zoomScaleNormal="70" workbookViewId="0">
      <selection activeCell="G32" sqref="G32"/>
    </sheetView>
  </sheetViews>
  <sheetFormatPr defaultColWidth="8.88671875" defaultRowHeight="13.8" x14ac:dyDescent="0.25"/>
  <cols>
    <col min="1" max="2" width="5.5546875" style="61" customWidth="1"/>
    <col min="3" max="3" width="9" style="61" customWidth="1"/>
    <col min="4" max="4" width="9.5546875" style="61" customWidth="1"/>
    <col min="5" max="5" width="52.21875" style="61" customWidth="1"/>
    <col min="6" max="6" width="17" style="61" customWidth="1"/>
    <col min="7" max="7" width="15.33203125" style="61" customWidth="1"/>
    <col min="8" max="8" width="18.44140625" style="61" customWidth="1"/>
    <col min="9" max="9" width="15.5546875" style="61" customWidth="1"/>
    <col min="10" max="10" width="15.44140625" style="61" customWidth="1"/>
    <col min="11" max="11" width="16.44140625" style="61" customWidth="1"/>
    <col min="12" max="12" width="15.33203125" style="61" customWidth="1"/>
    <col min="13" max="14" width="6.6640625" style="61" customWidth="1"/>
    <col min="15" max="15" width="4.77734375" style="61" customWidth="1"/>
    <col min="16" max="16" width="13.5546875" style="61" customWidth="1"/>
    <col min="17" max="17" width="4.44140625" style="61" customWidth="1"/>
    <col min="18" max="18" width="6.6640625" style="61" customWidth="1"/>
    <col min="19" max="19" width="5.88671875" style="61" customWidth="1"/>
    <col min="20" max="20" width="16.44140625" style="61" customWidth="1"/>
    <col min="21" max="21" width="18.33203125" style="61" customWidth="1"/>
    <col min="22" max="22" width="16.33203125" style="61" customWidth="1"/>
    <col min="23" max="24" width="17.109375" style="61" customWidth="1"/>
    <col min="25" max="25" width="16.109375" style="61" customWidth="1"/>
    <col min="26" max="26" width="8.88671875" style="61"/>
    <col min="27" max="27" width="5.33203125" style="61" customWidth="1"/>
    <col min="28" max="16384" width="8.88671875" style="61"/>
  </cols>
  <sheetData>
    <row r="2" spans="2:27" ht="8.4" customHeight="1" x14ac:dyDescent="0.25">
      <c r="B2" s="5"/>
      <c r="C2" s="5"/>
      <c r="D2" s="5"/>
      <c r="E2" s="5"/>
      <c r="F2" s="5"/>
      <c r="G2" s="5"/>
      <c r="H2" s="5"/>
      <c r="I2" s="5"/>
      <c r="J2" s="5"/>
      <c r="K2" s="5"/>
      <c r="L2" s="5"/>
      <c r="M2" s="5"/>
      <c r="O2" s="5"/>
      <c r="P2" s="5"/>
      <c r="Q2" s="5"/>
    </row>
    <row r="3" spans="2:27" ht="8.4" customHeight="1" thickBot="1" x14ac:dyDescent="0.3">
      <c r="B3" s="5"/>
      <c r="C3" s="5"/>
      <c r="D3" s="5"/>
      <c r="E3" s="5"/>
      <c r="F3" s="5"/>
      <c r="G3" s="5"/>
      <c r="H3" s="5"/>
      <c r="I3" s="5"/>
      <c r="J3" s="5"/>
      <c r="K3" s="5"/>
      <c r="L3" s="5"/>
      <c r="M3" s="5"/>
      <c r="O3" s="5"/>
      <c r="P3" s="5"/>
      <c r="Q3" s="5"/>
    </row>
    <row r="4" spans="2:27" ht="14.4" customHeight="1" x14ac:dyDescent="0.3">
      <c r="B4" s="5"/>
      <c r="C4" s="89" t="str">
        <f>'0-Instructiuni'!C3</f>
        <v>PROGRAMUL REGIONAL NORD-VEST 2021-2027</v>
      </c>
      <c r="D4" s="90"/>
      <c r="E4" s="90"/>
      <c r="F4" s="91"/>
      <c r="G4" s="91"/>
      <c r="H4" s="91"/>
      <c r="I4" s="91"/>
      <c r="J4" s="92"/>
      <c r="K4" s="9"/>
      <c r="L4" s="9"/>
      <c r="M4" s="5"/>
      <c r="O4" s="5"/>
      <c r="P4" s="399" t="s">
        <v>526</v>
      </c>
      <c r="Q4" s="5"/>
    </row>
    <row r="5" spans="2:27" ht="16.2" customHeight="1" x14ac:dyDescent="0.25">
      <c r="B5" s="5"/>
      <c r="C5" s="250" t="str">
        <f>'0-Instructiuni'!C4</f>
        <v>PRIORITATEA 1: O regiune competitivă prin inovare, digitalizare și întreprinderi dinamice</v>
      </c>
      <c r="D5" s="263"/>
      <c r="E5" s="263"/>
      <c r="F5" s="263"/>
      <c r="G5" s="263"/>
      <c r="H5" s="263"/>
      <c r="I5" s="263"/>
      <c r="J5" s="262"/>
      <c r="K5" s="9"/>
      <c r="L5" s="9"/>
      <c r="M5" s="5"/>
      <c r="O5" s="5"/>
      <c r="P5" s="400"/>
      <c r="Q5" s="5"/>
    </row>
    <row r="6" spans="2:27" ht="18" customHeight="1" x14ac:dyDescent="0.25">
      <c r="B6" s="5"/>
      <c r="C6" s="250" t="str">
        <f>'0-Instructiuni'!C5</f>
        <v>OBIECTIV SPECIFIC 1.1: Dezvoltarea și sporirea capacităților de cercetare și inovare și adoptarea tehnologiilor avansate</v>
      </c>
      <c r="D6" s="263"/>
      <c r="E6" s="263"/>
      <c r="F6" s="263"/>
      <c r="G6" s="263"/>
      <c r="H6" s="263"/>
      <c r="I6" s="263"/>
      <c r="J6" s="262"/>
      <c r="K6" s="9"/>
      <c r="L6" s="9"/>
      <c r="M6" s="5"/>
      <c r="O6" s="5"/>
      <c r="P6" s="400"/>
      <c r="Q6" s="5"/>
    </row>
    <row r="7" spans="2:27" ht="15.75" customHeight="1" thickBot="1" x14ac:dyDescent="0.3">
      <c r="B7" s="5"/>
      <c r="C7" s="93" t="str">
        <f>'0-Instructiuni'!C6</f>
        <v>Apel de proiecte nr. PRNV/2023/111/1</v>
      </c>
      <c r="D7" s="264"/>
      <c r="E7" s="264"/>
      <c r="F7" s="264"/>
      <c r="G7" s="264"/>
      <c r="H7" s="264"/>
      <c r="I7" s="264"/>
      <c r="J7" s="265"/>
      <c r="K7" s="9"/>
      <c r="L7" s="9"/>
      <c r="M7" s="5"/>
      <c r="O7" s="5"/>
      <c r="P7" s="401"/>
      <c r="Q7" s="5"/>
    </row>
    <row r="8" spans="2:27" x14ac:dyDescent="0.25">
      <c r="B8" s="5"/>
      <c r="C8" s="5"/>
      <c r="D8" s="5"/>
      <c r="E8" s="5"/>
      <c r="F8" s="5"/>
      <c r="G8" s="5"/>
      <c r="H8" s="5"/>
      <c r="I8" s="5"/>
      <c r="J8" s="5"/>
      <c r="K8" s="5"/>
      <c r="L8" s="5"/>
      <c r="M8" s="5"/>
      <c r="O8" s="5"/>
      <c r="P8" s="5"/>
      <c r="Q8" s="5"/>
    </row>
    <row r="10" spans="2:27" x14ac:dyDescent="0.25">
      <c r="B10" s="5"/>
      <c r="C10" s="5"/>
      <c r="D10" s="5"/>
      <c r="E10" s="5"/>
      <c r="F10" s="5"/>
      <c r="G10" s="5"/>
      <c r="H10" s="5"/>
      <c r="I10" s="5"/>
      <c r="J10" s="5"/>
      <c r="K10" s="5"/>
      <c r="L10" s="5"/>
      <c r="M10" s="5"/>
      <c r="O10" s="5"/>
      <c r="P10" s="5"/>
      <c r="Q10" s="5"/>
      <c r="S10" s="5"/>
      <c r="T10" s="5"/>
      <c r="U10" s="5"/>
      <c r="V10" s="5"/>
      <c r="W10" s="5"/>
      <c r="X10" s="5"/>
      <c r="Y10" s="5"/>
      <c r="Z10" s="5"/>
      <c r="AA10" s="5"/>
    </row>
    <row r="11" spans="2:27" ht="14.4" thickBot="1" x14ac:dyDescent="0.3">
      <c r="B11" s="5"/>
      <c r="C11" s="5"/>
      <c r="D11" s="5"/>
      <c r="E11" s="5"/>
      <c r="F11" s="5"/>
      <c r="G11" s="5"/>
      <c r="H11" s="5"/>
      <c r="I11" s="5"/>
      <c r="J11" s="5"/>
      <c r="K11" s="5"/>
      <c r="L11" s="5"/>
      <c r="M11" s="5"/>
      <c r="O11" s="5"/>
      <c r="P11" s="5"/>
      <c r="Q11" s="5"/>
      <c r="S11" s="5"/>
      <c r="T11" s="5"/>
      <c r="U11" s="5"/>
      <c r="V11" s="5"/>
      <c r="W11" s="5"/>
      <c r="X11" s="5"/>
      <c r="Y11" s="5"/>
      <c r="Z11" s="5"/>
      <c r="AA11" s="5"/>
    </row>
    <row r="12" spans="2:27" ht="24" customHeight="1" x14ac:dyDescent="0.25">
      <c r="B12" s="5"/>
      <c r="C12" s="364" t="s">
        <v>316</v>
      </c>
      <c r="D12" s="383" t="s">
        <v>318</v>
      </c>
      <c r="E12" s="366" t="s">
        <v>78</v>
      </c>
      <c r="F12" s="368" t="s">
        <v>79</v>
      </c>
      <c r="G12" s="368"/>
      <c r="H12" s="369" t="s">
        <v>80</v>
      </c>
      <c r="I12" s="368" t="s">
        <v>81</v>
      </c>
      <c r="J12" s="368"/>
      <c r="K12" s="369" t="s">
        <v>82</v>
      </c>
      <c r="L12" s="397" t="s">
        <v>70</v>
      </c>
      <c r="M12" s="5"/>
      <c r="O12" s="5"/>
      <c r="P12" s="5"/>
      <c r="Q12" s="5"/>
      <c r="S12" s="5"/>
      <c r="T12" s="414" t="s">
        <v>83</v>
      </c>
      <c r="U12" s="415"/>
      <c r="V12" s="415"/>
      <c r="W12" s="415"/>
      <c r="X12" s="415"/>
      <c r="Y12" s="415"/>
      <c r="Z12" s="416"/>
      <c r="AA12" s="5"/>
    </row>
    <row r="13" spans="2:27" ht="36.6" customHeight="1" thickBot="1" x14ac:dyDescent="0.3">
      <c r="B13" s="5"/>
      <c r="C13" s="365"/>
      <c r="D13" s="384"/>
      <c r="E13" s="367"/>
      <c r="F13" s="117" t="s">
        <v>84</v>
      </c>
      <c r="G13" s="117" t="s">
        <v>85</v>
      </c>
      <c r="H13" s="370"/>
      <c r="I13" s="117" t="s">
        <v>84</v>
      </c>
      <c r="J13" s="117" t="s">
        <v>86</v>
      </c>
      <c r="K13" s="370"/>
      <c r="L13" s="398"/>
      <c r="M13" s="5"/>
      <c r="O13" s="5"/>
      <c r="P13" s="5"/>
      <c r="Q13" s="5"/>
      <c r="S13" s="5"/>
      <c r="T13" s="417"/>
      <c r="U13" s="418"/>
      <c r="V13" s="418"/>
      <c r="W13" s="418"/>
      <c r="X13" s="418"/>
      <c r="Y13" s="418"/>
      <c r="Z13" s="419"/>
      <c r="AA13" s="5"/>
    </row>
    <row r="14" spans="2:27" ht="42" customHeight="1" thickBot="1" x14ac:dyDescent="0.3">
      <c r="B14" s="5"/>
      <c r="C14" s="391" t="s">
        <v>313</v>
      </c>
      <c r="D14" s="392"/>
      <c r="E14" s="392"/>
      <c r="F14" s="392"/>
      <c r="G14" s="392"/>
      <c r="H14" s="392"/>
      <c r="I14" s="392"/>
      <c r="J14" s="392"/>
      <c r="K14" s="392"/>
      <c r="L14" s="393"/>
      <c r="M14" s="5"/>
      <c r="O14" s="5"/>
      <c r="P14" s="5"/>
      <c r="Q14" s="5"/>
      <c r="S14" s="5"/>
      <c r="T14" s="411" t="s">
        <v>293</v>
      </c>
      <c r="U14" s="412"/>
      <c r="V14" s="412"/>
      <c r="W14" s="412"/>
      <c r="X14" s="412"/>
      <c r="Y14" s="412"/>
      <c r="Z14" s="413"/>
      <c r="AA14" s="5"/>
    </row>
    <row r="15" spans="2:27" ht="24" customHeight="1" x14ac:dyDescent="0.25">
      <c r="B15" s="5"/>
      <c r="C15" s="385" t="s">
        <v>315</v>
      </c>
      <c r="D15" s="386"/>
      <c r="E15" s="386"/>
      <c r="F15" s="386"/>
      <c r="G15" s="386"/>
      <c r="H15" s="386"/>
      <c r="I15" s="386"/>
      <c r="J15" s="386"/>
      <c r="K15" s="386"/>
      <c r="L15" s="387"/>
      <c r="M15" s="5"/>
      <c r="O15" s="5"/>
      <c r="P15" s="5"/>
      <c r="Q15" s="5"/>
      <c r="S15" s="5"/>
      <c r="T15" s="371"/>
      <c r="U15" s="372"/>
      <c r="V15" s="372"/>
      <c r="W15" s="372"/>
      <c r="X15" s="372"/>
      <c r="Y15" s="372"/>
      <c r="Z15" s="373"/>
      <c r="AA15" s="5"/>
    </row>
    <row r="16" spans="2:27" ht="38.4" customHeight="1" x14ac:dyDescent="0.25">
      <c r="B16" s="5"/>
      <c r="C16" s="216" t="s">
        <v>317</v>
      </c>
      <c r="D16" s="219" t="s">
        <v>108</v>
      </c>
      <c r="E16" s="211" t="s">
        <v>289</v>
      </c>
      <c r="F16" s="63"/>
      <c r="G16" s="63"/>
      <c r="H16" s="157">
        <f>F16+G16</f>
        <v>0</v>
      </c>
      <c r="I16" s="63"/>
      <c r="J16" s="63"/>
      <c r="K16" s="157">
        <f>I16+J16</f>
        <v>0</v>
      </c>
      <c r="L16" s="105">
        <f>H16+K16</f>
        <v>0</v>
      </c>
      <c r="M16" s="5"/>
      <c r="O16" s="5"/>
      <c r="P16" s="5"/>
      <c r="Q16" s="5"/>
      <c r="S16" s="5"/>
      <c r="T16" s="64"/>
      <c r="U16" s="65"/>
      <c r="V16" s="65"/>
      <c r="W16" s="65"/>
      <c r="X16" s="65"/>
      <c r="Y16" s="106">
        <f>SUM(T16:X16)</f>
        <v>0</v>
      </c>
      <c r="Z16" s="158" t="str">
        <f>IF(Y16=L16,"OK","ERROR")</f>
        <v>OK</v>
      </c>
      <c r="AA16" s="5"/>
    </row>
    <row r="17" spans="2:27" ht="39" customHeight="1" x14ac:dyDescent="0.25">
      <c r="B17" s="5"/>
      <c r="C17" s="216" t="s">
        <v>317</v>
      </c>
      <c r="D17" s="219">
        <f>D16+1</f>
        <v>2</v>
      </c>
      <c r="E17" s="211" t="s">
        <v>290</v>
      </c>
      <c r="F17" s="63"/>
      <c r="G17" s="63"/>
      <c r="H17" s="157">
        <f>F17+G17</f>
        <v>0</v>
      </c>
      <c r="I17" s="63"/>
      <c r="J17" s="63"/>
      <c r="K17" s="157">
        <f>I17+J17</f>
        <v>0</v>
      </c>
      <c r="L17" s="105">
        <f>H17+K17</f>
        <v>0</v>
      </c>
      <c r="M17" s="5"/>
      <c r="O17" s="5"/>
      <c r="P17" s="5"/>
      <c r="Q17" s="5"/>
      <c r="S17" s="5"/>
      <c r="T17" s="64"/>
      <c r="U17" s="65"/>
      <c r="V17" s="65"/>
      <c r="W17" s="65"/>
      <c r="X17" s="65"/>
      <c r="Y17" s="106">
        <f t="shared" ref="Y17:Y18" si="0">SUM(T17:X17)</f>
        <v>0</v>
      </c>
      <c r="Z17" s="158" t="str">
        <f>IF(Y17=L17,"OK","ERROR")</f>
        <v>OK</v>
      </c>
      <c r="AA17" s="5"/>
    </row>
    <row r="18" spans="2:27" ht="25.05" customHeight="1" x14ac:dyDescent="0.25">
      <c r="B18" s="5"/>
      <c r="C18" s="216"/>
      <c r="D18" s="219"/>
      <c r="E18" s="220" t="s">
        <v>319</v>
      </c>
      <c r="F18" s="270">
        <f>SUM(F16:F17)</f>
        <v>0</v>
      </c>
      <c r="G18" s="270">
        <f t="shared" ref="G18:L18" si="1">SUM(G16:G17)</f>
        <v>0</v>
      </c>
      <c r="H18" s="270">
        <f t="shared" si="1"/>
        <v>0</v>
      </c>
      <c r="I18" s="270">
        <f t="shared" si="1"/>
        <v>0</v>
      </c>
      <c r="J18" s="270">
        <f t="shared" si="1"/>
        <v>0</v>
      </c>
      <c r="K18" s="270">
        <f t="shared" si="1"/>
        <v>0</v>
      </c>
      <c r="L18" s="271">
        <f t="shared" si="1"/>
        <v>0</v>
      </c>
      <c r="M18" s="5"/>
      <c r="O18" s="5"/>
      <c r="P18" s="5"/>
      <c r="Q18" s="5"/>
      <c r="S18" s="5"/>
      <c r="T18" s="281">
        <f>SUM(T16:T17)</f>
        <v>0</v>
      </c>
      <c r="U18" s="106">
        <f t="shared" ref="U18:X18" si="2">SUM(U16:U17)</f>
        <v>0</v>
      </c>
      <c r="V18" s="106">
        <f t="shared" si="2"/>
        <v>0</v>
      </c>
      <c r="W18" s="282">
        <f t="shared" si="2"/>
        <v>0</v>
      </c>
      <c r="X18" s="282">
        <f t="shared" si="2"/>
        <v>0</v>
      </c>
      <c r="Y18" s="106">
        <f t="shared" si="0"/>
        <v>0</v>
      </c>
      <c r="Z18" s="158" t="str">
        <f>IF(Y18=L18,"OK","ERROR")</f>
        <v>OK</v>
      </c>
      <c r="AA18" s="5"/>
    </row>
    <row r="19" spans="2:27" ht="25.05" customHeight="1" x14ac:dyDescent="0.25">
      <c r="B19" s="5"/>
      <c r="C19" s="388" t="s">
        <v>320</v>
      </c>
      <c r="D19" s="389"/>
      <c r="E19" s="389"/>
      <c r="F19" s="389"/>
      <c r="G19" s="389"/>
      <c r="H19" s="389"/>
      <c r="I19" s="389"/>
      <c r="J19" s="389"/>
      <c r="K19" s="389"/>
      <c r="L19" s="390"/>
      <c r="M19" s="5"/>
      <c r="O19" s="5"/>
      <c r="P19" s="5"/>
      <c r="Q19" s="5"/>
      <c r="S19" s="5"/>
      <c r="T19" s="374"/>
      <c r="U19" s="375"/>
      <c r="V19" s="375"/>
      <c r="W19" s="375"/>
      <c r="X19" s="375"/>
      <c r="Y19" s="375"/>
      <c r="Z19" s="376"/>
      <c r="AA19" s="5"/>
    </row>
    <row r="20" spans="2:27" ht="25.05" customHeight="1" x14ac:dyDescent="0.25">
      <c r="B20" s="5"/>
      <c r="C20" s="216" t="s">
        <v>317</v>
      </c>
      <c r="D20" s="219" t="s">
        <v>108</v>
      </c>
      <c r="E20" s="211" t="s">
        <v>321</v>
      </c>
      <c r="F20" s="63"/>
      <c r="G20" s="63"/>
      <c r="H20" s="157">
        <f>F20+G20</f>
        <v>0</v>
      </c>
      <c r="I20" s="63"/>
      <c r="J20" s="63"/>
      <c r="K20" s="157">
        <f>I20+J20</f>
        <v>0</v>
      </c>
      <c r="L20" s="105">
        <f>H20+K20</f>
        <v>0</v>
      </c>
      <c r="M20" s="5"/>
      <c r="O20" s="5"/>
      <c r="P20" s="5"/>
      <c r="Q20" s="5"/>
      <c r="S20" s="5"/>
      <c r="T20" s="64"/>
      <c r="U20" s="65"/>
      <c r="V20" s="65"/>
      <c r="W20" s="65"/>
      <c r="X20" s="65"/>
      <c r="Y20" s="106">
        <f>SUM(T20:X20)</f>
        <v>0</v>
      </c>
      <c r="Z20" s="158" t="str">
        <f t="shared" ref="Z20:Z26" si="3">IF(Y20=L20,"OK","ERROR")</f>
        <v>OK</v>
      </c>
      <c r="AA20" s="5"/>
    </row>
    <row r="21" spans="2:27" ht="25.05" customHeight="1" x14ac:dyDescent="0.25">
      <c r="B21" s="5"/>
      <c r="C21" s="216" t="s">
        <v>317</v>
      </c>
      <c r="D21" s="219">
        <f>D20+1</f>
        <v>2</v>
      </c>
      <c r="E21" s="211" t="s">
        <v>287</v>
      </c>
      <c r="F21" s="63"/>
      <c r="G21" s="63"/>
      <c r="H21" s="157">
        <f>F21+G21</f>
        <v>0</v>
      </c>
      <c r="I21" s="63"/>
      <c r="J21" s="63"/>
      <c r="K21" s="157">
        <f>I21+J21</f>
        <v>0</v>
      </c>
      <c r="L21" s="105">
        <f>H21+K21</f>
        <v>0</v>
      </c>
      <c r="M21" s="5"/>
      <c r="O21" s="5"/>
      <c r="P21" s="5"/>
      <c r="Q21" s="5"/>
      <c r="S21" s="5"/>
      <c r="T21" s="64"/>
      <c r="U21" s="65"/>
      <c r="V21" s="65"/>
      <c r="W21" s="65"/>
      <c r="X21" s="65"/>
      <c r="Y21" s="106">
        <f t="shared" ref="Y21:Y26" si="4">SUM(T21:W21)</f>
        <v>0</v>
      </c>
      <c r="Z21" s="158" t="str">
        <f t="shared" si="3"/>
        <v>OK</v>
      </c>
      <c r="AA21" s="5"/>
    </row>
    <row r="22" spans="2:27" ht="25.05" customHeight="1" x14ac:dyDescent="0.25">
      <c r="B22" s="5"/>
      <c r="C22" s="216" t="s">
        <v>317</v>
      </c>
      <c r="D22" s="219">
        <f t="shared" ref="D22:D25" si="5">D21+1</f>
        <v>3</v>
      </c>
      <c r="E22" s="211" t="s">
        <v>322</v>
      </c>
      <c r="F22" s="63"/>
      <c r="G22" s="63"/>
      <c r="H22" s="157">
        <f t="shared" ref="H22:H25" si="6">F22+G22</f>
        <v>0</v>
      </c>
      <c r="I22" s="63"/>
      <c r="J22" s="63"/>
      <c r="K22" s="157">
        <f t="shared" ref="K22:K25" si="7">I22+J22</f>
        <v>0</v>
      </c>
      <c r="L22" s="105">
        <f t="shared" ref="L22:L25" si="8">H22+K22</f>
        <v>0</v>
      </c>
      <c r="M22" s="5"/>
      <c r="O22" s="5"/>
      <c r="P22" s="5"/>
      <c r="Q22" s="5"/>
      <c r="S22" s="5"/>
      <c r="T22" s="64"/>
      <c r="U22" s="65"/>
      <c r="V22" s="65"/>
      <c r="W22" s="65"/>
      <c r="X22" s="65"/>
      <c r="Y22" s="106">
        <f t="shared" si="4"/>
        <v>0</v>
      </c>
      <c r="Z22" s="158" t="str">
        <f t="shared" si="3"/>
        <v>OK</v>
      </c>
      <c r="AA22" s="5"/>
    </row>
    <row r="23" spans="2:27" ht="25.05" customHeight="1" x14ac:dyDescent="0.25">
      <c r="B23" s="5"/>
      <c r="C23" s="216" t="s">
        <v>317</v>
      </c>
      <c r="D23" s="219">
        <f t="shared" si="5"/>
        <v>4</v>
      </c>
      <c r="E23" s="211" t="s">
        <v>323</v>
      </c>
      <c r="F23" s="63"/>
      <c r="G23" s="63"/>
      <c r="H23" s="157">
        <f t="shared" si="6"/>
        <v>0</v>
      </c>
      <c r="I23" s="63"/>
      <c r="J23" s="63"/>
      <c r="K23" s="157">
        <f t="shared" si="7"/>
        <v>0</v>
      </c>
      <c r="L23" s="105">
        <f t="shared" si="8"/>
        <v>0</v>
      </c>
      <c r="M23" s="5"/>
      <c r="O23" s="5"/>
      <c r="P23" s="5"/>
      <c r="Q23" s="5"/>
      <c r="S23" s="5"/>
      <c r="T23" s="64"/>
      <c r="U23" s="65"/>
      <c r="V23" s="65"/>
      <c r="W23" s="65"/>
      <c r="X23" s="65"/>
      <c r="Y23" s="106">
        <f t="shared" si="4"/>
        <v>0</v>
      </c>
      <c r="Z23" s="158" t="str">
        <f t="shared" si="3"/>
        <v>OK</v>
      </c>
      <c r="AA23" s="5"/>
    </row>
    <row r="24" spans="2:27" ht="25.05" customHeight="1" x14ac:dyDescent="0.25">
      <c r="B24" s="5"/>
      <c r="C24" s="216" t="s">
        <v>317</v>
      </c>
      <c r="D24" s="219">
        <f t="shared" si="5"/>
        <v>5</v>
      </c>
      <c r="E24" s="211" t="s">
        <v>324</v>
      </c>
      <c r="F24" s="63"/>
      <c r="G24" s="63"/>
      <c r="H24" s="157">
        <f t="shared" si="6"/>
        <v>0</v>
      </c>
      <c r="I24" s="63"/>
      <c r="J24" s="63"/>
      <c r="K24" s="157">
        <f t="shared" si="7"/>
        <v>0</v>
      </c>
      <c r="L24" s="105">
        <f t="shared" si="8"/>
        <v>0</v>
      </c>
      <c r="M24" s="5"/>
      <c r="O24" s="5"/>
      <c r="P24" s="5"/>
      <c r="Q24" s="5"/>
      <c r="S24" s="5"/>
      <c r="T24" s="64"/>
      <c r="U24" s="65"/>
      <c r="V24" s="65"/>
      <c r="W24" s="65"/>
      <c r="X24" s="65"/>
      <c r="Y24" s="106">
        <f t="shared" si="4"/>
        <v>0</v>
      </c>
      <c r="Z24" s="158" t="str">
        <f t="shared" si="3"/>
        <v>OK</v>
      </c>
      <c r="AA24" s="5"/>
    </row>
    <row r="25" spans="2:27" ht="25.05" customHeight="1" thickBot="1" x14ac:dyDescent="0.3">
      <c r="B25" s="5"/>
      <c r="C25" s="216" t="s">
        <v>317</v>
      </c>
      <c r="D25" s="219">
        <f t="shared" si="5"/>
        <v>6</v>
      </c>
      <c r="E25" s="211" t="s">
        <v>325</v>
      </c>
      <c r="F25" s="63"/>
      <c r="G25" s="63"/>
      <c r="H25" s="157">
        <f t="shared" si="6"/>
        <v>0</v>
      </c>
      <c r="I25" s="63"/>
      <c r="J25" s="63"/>
      <c r="K25" s="157">
        <f t="shared" si="7"/>
        <v>0</v>
      </c>
      <c r="L25" s="105">
        <f t="shared" si="8"/>
        <v>0</v>
      </c>
      <c r="M25" s="5"/>
      <c r="O25" s="5"/>
      <c r="P25" s="5"/>
      <c r="Q25" s="5"/>
      <c r="S25" s="5"/>
      <c r="T25" s="64"/>
      <c r="U25" s="65"/>
      <c r="V25" s="65"/>
      <c r="W25" s="65"/>
      <c r="X25" s="65"/>
      <c r="Y25" s="106">
        <f t="shared" si="4"/>
        <v>0</v>
      </c>
      <c r="Z25" s="158" t="str">
        <f t="shared" si="3"/>
        <v>OK</v>
      </c>
      <c r="AA25" s="5"/>
    </row>
    <row r="26" spans="2:27" ht="25.05" customHeight="1" thickBot="1" x14ac:dyDescent="0.3">
      <c r="B26" s="5"/>
      <c r="C26" s="216"/>
      <c r="D26" s="219"/>
      <c r="E26" s="220" t="s">
        <v>319</v>
      </c>
      <c r="F26" s="270">
        <f>SUM(F20:F25)</f>
        <v>0</v>
      </c>
      <c r="G26" s="270">
        <f t="shared" ref="G26:L26" si="9">SUM(G20:G25)</f>
        <v>0</v>
      </c>
      <c r="H26" s="270">
        <f t="shared" si="9"/>
        <v>0</v>
      </c>
      <c r="I26" s="270">
        <f t="shared" si="9"/>
        <v>0</v>
      </c>
      <c r="J26" s="270">
        <f t="shared" si="9"/>
        <v>0</v>
      </c>
      <c r="K26" s="270">
        <f t="shared" si="9"/>
        <v>0</v>
      </c>
      <c r="L26" s="271">
        <f t="shared" si="9"/>
        <v>0</v>
      </c>
      <c r="M26" s="5"/>
      <c r="O26" s="5"/>
      <c r="P26" s="280" t="str">
        <f>IFERROR(ROUND((H20+H21+H22+H23)/H102,2),"")</f>
        <v/>
      </c>
      <c r="Q26" s="5"/>
      <c r="S26" s="5"/>
      <c r="T26" s="281">
        <f>SUM(T20:T25)</f>
        <v>0</v>
      </c>
      <c r="U26" s="106">
        <f t="shared" ref="U26:X26" si="10">SUM(U20:U25)</f>
        <v>0</v>
      </c>
      <c r="V26" s="106">
        <f t="shared" si="10"/>
        <v>0</v>
      </c>
      <c r="W26" s="282">
        <f t="shared" si="10"/>
        <v>0</v>
      </c>
      <c r="X26" s="282">
        <f t="shared" si="10"/>
        <v>0</v>
      </c>
      <c r="Y26" s="106">
        <f t="shared" si="4"/>
        <v>0</v>
      </c>
      <c r="Z26" s="158" t="str">
        <f t="shared" si="3"/>
        <v>OK</v>
      </c>
      <c r="AA26" s="5"/>
    </row>
    <row r="27" spans="2:27" ht="25.05" customHeight="1" x14ac:dyDescent="0.25">
      <c r="B27" s="5"/>
      <c r="C27" s="388" t="s">
        <v>326</v>
      </c>
      <c r="D27" s="389"/>
      <c r="E27" s="389"/>
      <c r="F27" s="389"/>
      <c r="G27" s="389"/>
      <c r="H27" s="389"/>
      <c r="I27" s="389"/>
      <c r="J27" s="389"/>
      <c r="K27" s="389"/>
      <c r="L27" s="390"/>
      <c r="M27" s="5"/>
      <c r="O27" s="5"/>
      <c r="P27" s="5"/>
      <c r="Q27" s="5"/>
      <c r="S27" s="5"/>
      <c r="T27" s="374"/>
      <c r="U27" s="375"/>
      <c r="V27" s="375"/>
      <c r="W27" s="375"/>
      <c r="X27" s="375"/>
      <c r="Y27" s="375"/>
      <c r="Z27" s="376"/>
      <c r="AA27" s="5"/>
    </row>
    <row r="28" spans="2:27" ht="39" customHeight="1" x14ac:dyDescent="0.25">
      <c r="B28" s="5"/>
      <c r="C28" s="216" t="s">
        <v>317</v>
      </c>
      <c r="D28" s="219" t="s">
        <v>108</v>
      </c>
      <c r="E28" s="211" t="s">
        <v>327</v>
      </c>
      <c r="F28" s="63"/>
      <c r="G28" s="63"/>
      <c r="H28" s="157">
        <f>F28+G28</f>
        <v>0</v>
      </c>
      <c r="I28" s="63"/>
      <c r="J28" s="63"/>
      <c r="K28" s="157">
        <f>I28+J28</f>
        <v>0</v>
      </c>
      <c r="L28" s="105">
        <f>H28+K28</f>
        <v>0</v>
      </c>
      <c r="M28" s="5"/>
      <c r="O28" s="5"/>
      <c r="P28" s="5"/>
      <c r="Q28" s="5"/>
      <c r="S28" s="5"/>
      <c r="T28" s="64"/>
      <c r="U28" s="65"/>
      <c r="V28" s="65"/>
      <c r="W28" s="65"/>
      <c r="X28" s="65"/>
      <c r="Y28" s="106">
        <f>SUM(T28:X28)</f>
        <v>0</v>
      </c>
      <c r="Z28" s="158" t="str">
        <f t="shared" ref="Z28:Z34" si="11">IF(Y28=L28,"OK","ERROR")</f>
        <v>OK</v>
      </c>
      <c r="AA28" s="5"/>
    </row>
    <row r="29" spans="2:27" ht="28.05" customHeight="1" x14ac:dyDescent="0.25">
      <c r="B29" s="5"/>
      <c r="C29" s="216" t="s">
        <v>317</v>
      </c>
      <c r="D29" s="219">
        <f>D28+1</f>
        <v>2</v>
      </c>
      <c r="E29" s="211" t="s">
        <v>328</v>
      </c>
      <c r="F29" s="63"/>
      <c r="G29" s="63"/>
      <c r="H29" s="157">
        <f>F29+G29</f>
        <v>0</v>
      </c>
      <c r="I29" s="63"/>
      <c r="J29" s="63"/>
      <c r="K29" s="157">
        <f>I29+J29</f>
        <v>0</v>
      </c>
      <c r="L29" s="105">
        <f>H29+K29</f>
        <v>0</v>
      </c>
      <c r="M29" s="5"/>
      <c r="O29" s="5"/>
      <c r="P29" s="5"/>
      <c r="Q29" s="5"/>
      <c r="S29" s="5"/>
      <c r="T29" s="64"/>
      <c r="U29" s="65"/>
      <c r="V29" s="65"/>
      <c r="W29" s="65"/>
      <c r="X29" s="65"/>
      <c r="Y29" s="106">
        <f t="shared" ref="Y29:Y34" si="12">SUM(T29:X29)</f>
        <v>0</v>
      </c>
      <c r="Z29" s="158" t="str">
        <f t="shared" si="11"/>
        <v>OK</v>
      </c>
      <c r="AA29" s="5"/>
    </row>
    <row r="30" spans="2:27" ht="37.200000000000003" customHeight="1" x14ac:dyDescent="0.25">
      <c r="B30" s="5"/>
      <c r="C30" s="216" t="s">
        <v>317</v>
      </c>
      <c r="D30" s="219">
        <f t="shared" ref="D30:D33" si="13">D29+1</f>
        <v>3</v>
      </c>
      <c r="E30" s="211" t="s">
        <v>329</v>
      </c>
      <c r="F30" s="63"/>
      <c r="G30" s="63"/>
      <c r="H30" s="157">
        <f t="shared" ref="H30:H33" si="14">F30+G30</f>
        <v>0</v>
      </c>
      <c r="I30" s="63"/>
      <c r="J30" s="63"/>
      <c r="K30" s="157">
        <f t="shared" ref="K30:K33" si="15">I30+J30</f>
        <v>0</v>
      </c>
      <c r="L30" s="105">
        <f t="shared" ref="L30:L33" si="16">H30+K30</f>
        <v>0</v>
      </c>
      <c r="M30" s="5"/>
      <c r="O30" s="5"/>
      <c r="P30" s="5"/>
      <c r="Q30" s="5"/>
      <c r="S30" s="5"/>
      <c r="T30" s="64"/>
      <c r="U30" s="65"/>
      <c r="V30" s="65"/>
      <c r="W30" s="65"/>
      <c r="X30" s="65"/>
      <c r="Y30" s="106">
        <f t="shared" si="12"/>
        <v>0</v>
      </c>
      <c r="Z30" s="158" t="str">
        <f t="shared" si="11"/>
        <v>OK</v>
      </c>
      <c r="AA30" s="5"/>
    </row>
    <row r="31" spans="2:27" ht="28.05" customHeight="1" x14ac:dyDescent="0.25">
      <c r="B31" s="5"/>
      <c r="C31" s="216" t="s">
        <v>317</v>
      </c>
      <c r="D31" s="219">
        <f t="shared" si="13"/>
        <v>4</v>
      </c>
      <c r="E31" s="211" t="s">
        <v>330</v>
      </c>
      <c r="F31" s="63"/>
      <c r="G31" s="63"/>
      <c r="H31" s="157">
        <f t="shared" si="14"/>
        <v>0</v>
      </c>
      <c r="I31" s="63"/>
      <c r="J31" s="63"/>
      <c r="K31" s="157">
        <f t="shared" si="15"/>
        <v>0</v>
      </c>
      <c r="L31" s="105">
        <f t="shared" si="16"/>
        <v>0</v>
      </c>
      <c r="M31" s="5"/>
      <c r="O31" s="5"/>
      <c r="P31" s="5"/>
      <c r="Q31" s="5"/>
      <c r="S31" s="5"/>
      <c r="T31" s="64"/>
      <c r="U31" s="65"/>
      <c r="V31" s="65"/>
      <c r="W31" s="65"/>
      <c r="X31" s="65"/>
      <c r="Y31" s="106">
        <f t="shared" si="12"/>
        <v>0</v>
      </c>
      <c r="Z31" s="158" t="str">
        <f t="shared" si="11"/>
        <v>OK</v>
      </c>
      <c r="AA31" s="5"/>
    </row>
    <row r="32" spans="2:27" ht="28.05" customHeight="1" x14ac:dyDescent="0.25">
      <c r="B32" s="5"/>
      <c r="C32" s="216" t="s">
        <v>317</v>
      </c>
      <c r="D32" s="219">
        <f t="shared" si="13"/>
        <v>5</v>
      </c>
      <c r="E32" s="211" t="s">
        <v>288</v>
      </c>
      <c r="F32" s="63"/>
      <c r="G32" s="63"/>
      <c r="H32" s="157">
        <f t="shared" si="14"/>
        <v>0</v>
      </c>
      <c r="I32" s="63"/>
      <c r="J32" s="63"/>
      <c r="K32" s="157">
        <f t="shared" si="15"/>
        <v>0</v>
      </c>
      <c r="L32" s="105">
        <f t="shared" si="16"/>
        <v>0</v>
      </c>
      <c r="M32" s="5"/>
      <c r="O32" s="5"/>
      <c r="P32" s="5"/>
      <c r="Q32" s="5"/>
      <c r="S32" s="5"/>
      <c r="T32" s="64"/>
      <c r="U32" s="65"/>
      <c r="V32" s="65"/>
      <c r="W32" s="65"/>
      <c r="X32" s="65"/>
      <c r="Y32" s="106">
        <f t="shared" si="12"/>
        <v>0</v>
      </c>
      <c r="Z32" s="158" t="str">
        <f t="shared" si="11"/>
        <v>OK</v>
      </c>
      <c r="AA32" s="5"/>
    </row>
    <row r="33" spans="2:27" ht="28.05" customHeight="1" x14ac:dyDescent="0.25">
      <c r="B33" s="5"/>
      <c r="C33" s="216" t="s">
        <v>317</v>
      </c>
      <c r="D33" s="219">
        <f t="shared" si="13"/>
        <v>6</v>
      </c>
      <c r="E33" s="211" t="s">
        <v>331</v>
      </c>
      <c r="F33" s="63"/>
      <c r="G33" s="63"/>
      <c r="H33" s="157">
        <f t="shared" si="14"/>
        <v>0</v>
      </c>
      <c r="I33" s="63"/>
      <c r="J33" s="63"/>
      <c r="K33" s="157">
        <f t="shared" si="15"/>
        <v>0</v>
      </c>
      <c r="L33" s="105">
        <f t="shared" si="16"/>
        <v>0</v>
      </c>
      <c r="M33" s="5"/>
      <c r="O33" s="5"/>
      <c r="P33" s="5"/>
      <c r="Q33" s="5"/>
      <c r="S33" s="5"/>
      <c r="T33" s="64"/>
      <c r="U33" s="65"/>
      <c r="V33" s="65"/>
      <c r="W33" s="65"/>
      <c r="X33" s="65"/>
      <c r="Y33" s="106">
        <f t="shared" si="12"/>
        <v>0</v>
      </c>
      <c r="Z33" s="158" t="str">
        <f t="shared" si="11"/>
        <v>OK</v>
      </c>
      <c r="AA33" s="5"/>
    </row>
    <row r="34" spans="2:27" ht="25.05" customHeight="1" x14ac:dyDescent="0.25">
      <c r="B34" s="5"/>
      <c r="C34" s="216"/>
      <c r="D34" s="219"/>
      <c r="E34" s="220" t="s">
        <v>319</v>
      </c>
      <c r="F34" s="270">
        <f>SUM(F28:F33)</f>
        <v>0</v>
      </c>
      <c r="G34" s="270">
        <f t="shared" ref="G34" si="17">SUM(G28:G33)</f>
        <v>0</v>
      </c>
      <c r="H34" s="270">
        <f t="shared" ref="H34" si="18">SUM(H28:H33)</f>
        <v>0</v>
      </c>
      <c r="I34" s="270">
        <f t="shared" ref="I34" si="19">SUM(I28:I33)</f>
        <v>0</v>
      </c>
      <c r="J34" s="270">
        <f t="shared" ref="J34" si="20">SUM(J28:J33)</f>
        <v>0</v>
      </c>
      <c r="K34" s="270">
        <f t="shared" ref="K34" si="21">SUM(K28:K33)</f>
        <v>0</v>
      </c>
      <c r="L34" s="271">
        <f t="shared" ref="L34" si="22">SUM(L28:L33)</f>
        <v>0</v>
      </c>
      <c r="M34" s="5"/>
      <c r="O34" s="5"/>
      <c r="P34" s="5"/>
      <c r="Q34" s="5"/>
      <c r="S34" s="5"/>
      <c r="T34" s="281">
        <f>SUM(T28:T33)</f>
        <v>0</v>
      </c>
      <c r="U34" s="106">
        <f t="shared" ref="U34:X34" si="23">SUM(U28:U33)</f>
        <v>0</v>
      </c>
      <c r="V34" s="106">
        <f t="shared" si="23"/>
        <v>0</v>
      </c>
      <c r="W34" s="282">
        <f t="shared" si="23"/>
        <v>0</v>
      </c>
      <c r="X34" s="282">
        <f t="shared" si="23"/>
        <v>0</v>
      </c>
      <c r="Y34" s="106">
        <f t="shared" si="12"/>
        <v>0</v>
      </c>
      <c r="Z34" s="158" t="str">
        <f t="shared" si="11"/>
        <v>OK</v>
      </c>
      <c r="AA34" s="5"/>
    </row>
    <row r="35" spans="2:27" ht="25.05" customHeight="1" thickBot="1" x14ac:dyDescent="0.3">
      <c r="B35" s="5"/>
      <c r="C35" s="388" t="s">
        <v>332</v>
      </c>
      <c r="D35" s="389"/>
      <c r="E35" s="389"/>
      <c r="F35" s="389"/>
      <c r="G35" s="389"/>
      <c r="H35" s="389"/>
      <c r="I35" s="389"/>
      <c r="J35" s="389"/>
      <c r="K35" s="389"/>
      <c r="L35" s="390"/>
      <c r="M35" s="5"/>
      <c r="O35" s="5"/>
      <c r="P35" s="5"/>
      <c r="Q35" s="5"/>
      <c r="S35" s="5"/>
      <c r="T35" s="374"/>
      <c r="U35" s="375"/>
      <c r="V35" s="375"/>
      <c r="W35" s="375"/>
      <c r="X35" s="375"/>
      <c r="Y35" s="375"/>
      <c r="Z35" s="376"/>
      <c r="AA35" s="5"/>
    </row>
    <row r="36" spans="2:27" ht="25.05" customHeight="1" thickBot="1" x14ac:dyDescent="0.3">
      <c r="B36" s="5"/>
      <c r="C36" s="216" t="s">
        <v>317</v>
      </c>
      <c r="D36" s="219" t="s">
        <v>108</v>
      </c>
      <c r="E36" s="211" t="s">
        <v>333</v>
      </c>
      <c r="F36" s="63"/>
      <c r="G36" s="63"/>
      <c r="H36" s="157">
        <f>F36+G36</f>
        <v>0</v>
      </c>
      <c r="I36" s="63"/>
      <c r="J36" s="63"/>
      <c r="K36" s="157">
        <f>I36+J36</f>
        <v>0</v>
      </c>
      <c r="L36" s="105">
        <f>H36+K36</f>
        <v>0</v>
      </c>
      <c r="M36" s="5"/>
      <c r="O36" s="5"/>
      <c r="P36" s="278" t="str">
        <f>IF(H37&lt;=20%*SUM(H34+H26+H18),"OK","ERROR")</f>
        <v>OK</v>
      </c>
      <c r="Q36" s="69"/>
      <c r="S36" s="5"/>
      <c r="T36" s="64"/>
      <c r="U36" s="65"/>
      <c r="V36" s="65"/>
      <c r="W36" s="65"/>
      <c r="X36" s="65"/>
      <c r="Y36" s="106">
        <f>SUM(T36:X36)</f>
        <v>0</v>
      </c>
      <c r="Z36" s="158" t="str">
        <f>IF(Y36=L36,"OK","ERROR")</f>
        <v>OK</v>
      </c>
      <c r="AA36" s="5"/>
    </row>
    <row r="37" spans="2:27" ht="25.05" customHeight="1" thickBot="1" x14ac:dyDescent="0.3">
      <c r="B37" s="5"/>
      <c r="C37" s="223"/>
      <c r="D37" s="224"/>
      <c r="E37" s="225" t="s">
        <v>319</v>
      </c>
      <c r="F37" s="272">
        <f t="shared" ref="F37:L37" si="24">SUM(F36:F36)</f>
        <v>0</v>
      </c>
      <c r="G37" s="272">
        <f t="shared" si="24"/>
        <v>0</v>
      </c>
      <c r="H37" s="272">
        <f t="shared" si="24"/>
        <v>0</v>
      </c>
      <c r="I37" s="272">
        <f t="shared" si="24"/>
        <v>0</v>
      </c>
      <c r="J37" s="272">
        <f t="shared" si="24"/>
        <v>0</v>
      </c>
      <c r="K37" s="272">
        <f t="shared" si="24"/>
        <v>0</v>
      </c>
      <c r="L37" s="273">
        <f t="shared" si="24"/>
        <v>0</v>
      </c>
      <c r="M37" s="5"/>
      <c r="O37" s="5"/>
      <c r="P37" s="5"/>
      <c r="Q37" s="5"/>
      <c r="S37" s="5"/>
      <c r="T37" s="283">
        <f>SUM(T36)</f>
        <v>0</v>
      </c>
      <c r="U37" s="284">
        <f t="shared" ref="U37:X37" si="25">SUM(U36)</f>
        <v>0</v>
      </c>
      <c r="V37" s="284">
        <f t="shared" si="25"/>
        <v>0</v>
      </c>
      <c r="W37" s="285">
        <f t="shared" si="25"/>
        <v>0</v>
      </c>
      <c r="X37" s="285">
        <f t="shared" si="25"/>
        <v>0</v>
      </c>
      <c r="Y37" s="284">
        <f>SUM(T37:X37)</f>
        <v>0</v>
      </c>
      <c r="Z37" s="286" t="str">
        <f>IF(Y37=L37,"OK","ERROR")</f>
        <v>OK</v>
      </c>
      <c r="AA37" s="5"/>
    </row>
    <row r="38" spans="2:27" ht="46.8" customHeight="1" thickBot="1" x14ac:dyDescent="0.3">
      <c r="B38" s="5"/>
      <c r="C38" s="377" t="s">
        <v>334</v>
      </c>
      <c r="D38" s="378"/>
      <c r="E38" s="379"/>
      <c r="F38" s="274">
        <f>F37+F34+F26+F18</f>
        <v>0</v>
      </c>
      <c r="G38" s="274">
        <f t="shared" ref="G38:L38" si="26">G37+G34+G26+G18</f>
        <v>0</v>
      </c>
      <c r="H38" s="274">
        <f t="shared" si="26"/>
        <v>0</v>
      </c>
      <c r="I38" s="274">
        <f t="shared" si="26"/>
        <v>0</v>
      </c>
      <c r="J38" s="274">
        <f t="shared" si="26"/>
        <v>0</v>
      </c>
      <c r="K38" s="274">
        <f t="shared" si="26"/>
        <v>0</v>
      </c>
      <c r="L38" s="275">
        <f t="shared" si="26"/>
        <v>0</v>
      </c>
      <c r="M38" s="5"/>
      <c r="O38" s="5"/>
      <c r="P38" s="5"/>
      <c r="Q38" s="5"/>
      <c r="S38" s="5"/>
      <c r="T38" s="287">
        <f t="shared" ref="T38" si="27">T37+T34+T26+T18</f>
        <v>0</v>
      </c>
      <c r="U38" s="274">
        <f t="shared" ref="U38" si="28">U37+U34+U26+U18</f>
        <v>0</v>
      </c>
      <c r="V38" s="274">
        <f t="shared" ref="V38" si="29">V37+V34+V26+V18</f>
        <v>0</v>
      </c>
      <c r="W38" s="288">
        <f t="shared" ref="W38:X38" si="30">W37+W34+W26+W18</f>
        <v>0</v>
      </c>
      <c r="X38" s="274">
        <f t="shared" si="30"/>
        <v>0</v>
      </c>
      <c r="Y38" s="289">
        <f>SUM(T38:X38)</f>
        <v>0</v>
      </c>
      <c r="Z38" s="290" t="str">
        <f>IF(Y38=L38,"OK","ERROR")</f>
        <v>OK</v>
      </c>
      <c r="AA38" s="5"/>
    </row>
    <row r="39" spans="2:27" ht="36" customHeight="1" thickBot="1" x14ac:dyDescent="0.3">
      <c r="B39" s="5"/>
      <c r="C39" s="391" t="s">
        <v>335</v>
      </c>
      <c r="D39" s="392"/>
      <c r="E39" s="392"/>
      <c r="F39" s="392"/>
      <c r="G39" s="392"/>
      <c r="H39" s="392"/>
      <c r="I39" s="392"/>
      <c r="J39" s="392"/>
      <c r="K39" s="392"/>
      <c r="L39" s="393"/>
      <c r="M39" s="5"/>
      <c r="O39" s="5"/>
      <c r="P39" s="5"/>
      <c r="Q39" s="5"/>
      <c r="S39" s="5"/>
      <c r="T39" s="408"/>
      <c r="U39" s="409"/>
      <c r="V39" s="409"/>
      <c r="W39" s="409"/>
      <c r="X39" s="409"/>
      <c r="Y39" s="409"/>
      <c r="Z39" s="410"/>
      <c r="AA39" s="5"/>
    </row>
    <row r="40" spans="2:27" ht="25.05" customHeight="1" x14ac:dyDescent="0.25">
      <c r="B40" s="5"/>
      <c r="C40" s="385" t="s">
        <v>315</v>
      </c>
      <c r="D40" s="386"/>
      <c r="E40" s="386"/>
      <c r="F40" s="386"/>
      <c r="G40" s="386"/>
      <c r="H40" s="386"/>
      <c r="I40" s="386"/>
      <c r="J40" s="386"/>
      <c r="K40" s="386"/>
      <c r="L40" s="387"/>
      <c r="M40" s="5"/>
      <c r="O40" s="5"/>
      <c r="P40" s="5"/>
      <c r="Q40" s="5"/>
      <c r="S40" s="5"/>
      <c r="T40" s="374"/>
      <c r="U40" s="375"/>
      <c r="V40" s="375"/>
      <c r="W40" s="375"/>
      <c r="X40" s="375"/>
      <c r="Y40" s="375"/>
      <c r="Z40" s="376"/>
      <c r="AA40" s="5"/>
    </row>
    <row r="41" spans="2:27" ht="40.799999999999997" customHeight="1" x14ac:dyDescent="0.25">
      <c r="B41" s="5"/>
      <c r="C41" s="216" t="s">
        <v>317</v>
      </c>
      <c r="D41" s="219" t="s">
        <v>108</v>
      </c>
      <c r="E41" s="211" t="s">
        <v>336</v>
      </c>
      <c r="F41" s="63"/>
      <c r="G41" s="63"/>
      <c r="H41" s="157">
        <f>F41+G41</f>
        <v>0</v>
      </c>
      <c r="I41" s="63"/>
      <c r="J41" s="63"/>
      <c r="K41" s="157">
        <f>I41+J41</f>
        <v>0</v>
      </c>
      <c r="L41" s="105">
        <f>H41+K41</f>
        <v>0</v>
      </c>
      <c r="M41" s="5"/>
      <c r="O41" s="5"/>
      <c r="P41" s="5"/>
      <c r="Q41" s="5"/>
      <c r="S41" s="5"/>
      <c r="T41" s="64"/>
      <c r="U41" s="65"/>
      <c r="V41" s="65"/>
      <c r="W41" s="65"/>
      <c r="X41" s="65"/>
      <c r="Y41" s="106">
        <f>SUM(T41:X41)</f>
        <v>0</v>
      </c>
      <c r="Z41" s="158" t="str">
        <f>IF(Y41=L41,"OK","ERROR")</f>
        <v>OK</v>
      </c>
      <c r="AA41" s="5"/>
    </row>
    <row r="42" spans="2:27" ht="25.05" customHeight="1" x14ac:dyDescent="0.25">
      <c r="B42" s="5"/>
      <c r="C42" s="216"/>
      <c r="D42" s="219"/>
      <c r="E42" s="220" t="s">
        <v>319</v>
      </c>
      <c r="F42" s="270">
        <f t="shared" ref="F42:L42" si="31">SUM(F41:F41)</f>
        <v>0</v>
      </c>
      <c r="G42" s="270">
        <f t="shared" si="31"/>
        <v>0</v>
      </c>
      <c r="H42" s="270">
        <f t="shared" si="31"/>
        <v>0</v>
      </c>
      <c r="I42" s="270">
        <f t="shared" si="31"/>
        <v>0</v>
      </c>
      <c r="J42" s="270">
        <f t="shared" si="31"/>
        <v>0</v>
      </c>
      <c r="K42" s="270">
        <f t="shared" si="31"/>
        <v>0</v>
      </c>
      <c r="L42" s="271">
        <f t="shared" si="31"/>
        <v>0</v>
      </c>
      <c r="M42" s="5"/>
      <c r="O42" s="5"/>
      <c r="P42" s="5"/>
      <c r="Q42" s="5"/>
      <c r="S42" s="5"/>
      <c r="T42" s="281">
        <f>SUM(T41)</f>
        <v>0</v>
      </c>
      <c r="U42" s="106">
        <f t="shared" ref="U42:X42" si="32">SUM(U41)</f>
        <v>0</v>
      </c>
      <c r="V42" s="106">
        <f t="shared" si="32"/>
        <v>0</v>
      </c>
      <c r="W42" s="282">
        <f t="shared" si="32"/>
        <v>0</v>
      </c>
      <c r="X42" s="282">
        <f t="shared" si="32"/>
        <v>0</v>
      </c>
      <c r="Y42" s="106">
        <f>SUM(T42:X42)</f>
        <v>0</v>
      </c>
      <c r="Z42" s="158" t="str">
        <f>IF(Y42=L42,"OK","ERROR")</f>
        <v>OK</v>
      </c>
      <c r="AA42" s="5"/>
    </row>
    <row r="43" spans="2:27" ht="25.05" customHeight="1" x14ac:dyDescent="0.25">
      <c r="B43" s="5"/>
      <c r="C43" s="388" t="s">
        <v>326</v>
      </c>
      <c r="D43" s="389"/>
      <c r="E43" s="389"/>
      <c r="F43" s="389"/>
      <c r="G43" s="389"/>
      <c r="H43" s="389"/>
      <c r="I43" s="389"/>
      <c r="J43" s="389"/>
      <c r="K43" s="389"/>
      <c r="L43" s="390"/>
      <c r="M43" s="5"/>
      <c r="O43" s="5"/>
      <c r="P43" s="5"/>
      <c r="Q43" s="5"/>
      <c r="S43" s="5"/>
      <c r="T43" s="374"/>
      <c r="U43" s="375"/>
      <c r="V43" s="375"/>
      <c r="W43" s="375"/>
      <c r="X43" s="375"/>
      <c r="Y43" s="375"/>
      <c r="Z43" s="376"/>
      <c r="AA43" s="5"/>
    </row>
    <row r="44" spans="2:27" ht="30" customHeight="1" x14ac:dyDescent="0.25">
      <c r="B44" s="5"/>
      <c r="C44" s="216" t="s">
        <v>317</v>
      </c>
      <c r="D44" s="219" t="s">
        <v>108</v>
      </c>
      <c r="E44" s="211" t="s">
        <v>337</v>
      </c>
      <c r="F44" s="63"/>
      <c r="G44" s="63"/>
      <c r="H44" s="157">
        <f>F44+G44</f>
        <v>0</v>
      </c>
      <c r="I44" s="63"/>
      <c r="J44" s="63"/>
      <c r="K44" s="157">
        <f>I44+J44</f>
        <v>0</v>
      </c>
      <c r="L44" s="105">
        <f>H44+K44</f>
        <v>0</v>
      </c>
      <c r="M44" s="5"/>
      <c r="O44" s="5"/>
      <c r="P44" s="5"/>
      <c r="Q44" s="5"/>
      <c r="S44" s="5"/>
      <c r="T44" s="64"/>
      <c r="U44" s="65"/>
      <c r="V44" s="65"/>
      <c r="W44" s="65"/>
      <c r="X44" s="65"/>
      <c r="Y44" s="106">
        <f>SUM(T44:X44)</f>
        <v>0</v>
      </c>
      <c r="Z44" s="158" t="str">
        <f>IF(Y44=L44,"OK","ERROR")</f>
        <v>OK</v>
      </c>
      <c r="AA44" s="5"/>
    </row>
    <row r="45" spans="2:27" ht="27.6" customHeight="1" x14ac:dyDescent="0.25">
      <c r="B45" s="5"/>
      <c r="C45" s="216" t="s">
        <v>317</v>
      </c>
      <c r="D45" s="219">
        <f>D44+1</f>
        <v>2</v>
      </c>
      <c r="E45" s="211" t="s">
        <v>338</v>
      </c>
      <c r="F45" s="63"/>
      <c r="G45" s="63"/>
      <c r="H45" s="157">
        <f>F45+G45</f>
        <v>0</v>
      </c>
      <c r="I45" s="63"/>
      <c r="J45" s="63"/>
      <c r="K45" s="157">
        <f>I45+J45</f>
        <v>0</v>
      </c>
      <c r="L45" s="105">
        <f>H45+K45</f>
        <v>0</v>
      </c>
      <c r="M45" s="5"/>
      <c r="O45" s="5"/>
      <c r="P45" s="5"/>
      <c r="Q45" s="5"/>
      <c r="S45" s="5"/>
      <c r="T45" s="64"/>
      <c r="U45" s="65"/>
      <c r="V45" s="65"/>
      <c r="W45" s="65"/>
      <c r="X45" s="65"/>
      <c r="Y45" s="106">
        <f t="shared" ref="Y45:Y47" si="33">SUM(T45:X45)</f>
        <v>0</v>
      </c>
      <c r="Z45" s="158" t="str">
        <f>IF(Y45=L45,"OK","ERROR")</f>
        <v>OK</v>
      </c>
      <c r="AA45" s="5"/>
    </row>
    <row r="46" spans="2:27" ht="25.05" customHeight="1" thickBot="1" x14ac:dyDescent="0.3">
      <c r="B46" s="5"/>
      <c r="C46" s="216"/>
      <c r="D46" s="219"/>
      <c r="E46" s="220" t="s">
        <v>319</v>
      </c>
      <c r="F46" s="270">
        <f t="shared" ref="F46:L46" si="34">SUM(F44:F45)</f>
        <v>0</v>
      </c>
      <c r="G46" s="270">
        <f t="shared" si="34"/>
        <v>0</v>
      </c>
      <c r="H46" s="270">
        <f t="shared" si="34"/>
        <v>0</v>
      </c>
      <c r="I46" s="270">
        <f t="shared" si="34"/>
        <v>0</v>
      </c>
      <c r="J46" s="270">
        <f t="shared" si="34"/>
        <v>0</v>
      </c>
      <c r="K46" s="270">
        <f t="shared" si="34"/>
        <v>0</v>
      </c>
      <c r="L46" s="271">
        <f t="shared" si="34"/>
        <v>0</v>
      </c>
      <c r="M46" s="5"/>
      <c r="O46" s="5"/>
      <c r="P46" s="5"/>
      <c r="Q46" s="5"/>
      <c r="S46" s="5"/>
      <c r="T46" s="283">
        <f>SUM(T44:T45)</f>
        <v>0</v>
      </c>
      <c r="U46" s="284">
        <f t="shared" ref="U46:X46" si="35">SUM(U44:U45)</f>
        <v>0</v>
      </c>
      <c r="V46" s="284">
        <f t="shared" si="35"/>
        <v>0</v>
      </c>
      <c r="W46" s="285">
        <f t="shared" si="35"/>
        <v>0</v>
      </c>
      <c r="X46" s="285">
        <f t="shared" si="35"/>
        <v>0</v>
      </c>
      <c r="Y46" s="284">
        <f t="shared" si="33"/>
        <v>0</v>
      </c>
      <c r="Z46" s="286" t="str">
        <f>IF(Y46=L46,"OK","ERROR")</f>
        <v>OK</v>
      </c>
      <c r="AA46" s="5"/>
    </row>
    <row r="47" spans="2:27" ht="43.8" customHeight="1" thickBot="1" x14ac:dyDescent="0.3">
      <c r="B47" s="5"/>
      <c r="C47" s="377" t="s">
        <v>425</v>
      </c>
      <c r="D47" s="378"/>
      <c r="E47" s="379"/>
      <c r="F47" s="274">
        <f>F42+F46</f>
        <v>0</v>
      </c>
      <c r="G47" s="274">
        <f t="shared" ref="G47:L47" si="36">G42+G46</f>
        <v>0</v>
      </c>
      <c r="H47" s="274">
        <f t="shared" si="36"/>
        <v>0</v>
      </c>
      <c r="I47" s="274">
        <f t="shared" si="36"/>
        <v>0</v>
      </c>
      <c r="J47" s="274">
        <f t="shared" si="36"/>
        <v>0</v>
      </c>
      <c r="K47" s="274">
        <f t="shared" si="36"/>
        <v>0</v>
      </c>
      <c r="L47" s="275">
        <f t="shared" si="36"/>
        <v>0</v>
      </c>
      <c r="M47" s="5"/>
      <c r="O47" s="5"/>
      <c r="P47" s="5"/>
      <c r="Q47" s="5"/>
      <c r="S47" s="5"/>
      <c r="T47" s="287">
        <f t="shared" ref="T47" si="37">T42+T46</f>
        <v>0</v>
      </c>
      <c r="U47" s="274">
        <f t="shared" ref="U47" si="38">U42+U46</f>
        <v>0</v>
      </c>
      <c r="V47" s="274">
        <f t="shared" ref="V47" si="39">V42+V46</f>
        <v>0</v>
      </c>
      <c r="W47" s="288">
        <f t="shared" ref="W47:X47" si="40">W42+W46</f>
        <v>0</v>
      </c>
      <c r="X47" s="274">
        <f t="shared" si="40"/>
        <v>0</v>
      </c>
      <c r="Y47" s="291">
        <f t="shared" si="33"/>
        <v>0</v>
      </c>
      <c r="Z47" s="290" t="str">
        <f>IF(Y47=L47,"OK","ERROR")</f>
        <v>OK</v>
      </c>
      <c r="AA47" s="5"/>
    </row>
    <row r="48" spans="2:27" ht="39" customHeight="1" thickBot="1" x14ac:dyDescent="0.3">
      <c r="B48" s="5"/>
      <c r="C48" s="391" t="s">
        <v>424</v>
      </c>
      <c r="D48" s="392"/>
      <c r="E48" s="392"/>
      <c r="F48" s="392"/>
      <c r="G48" s="392"/>
      <c r="H48" s="392"/>
      <c r="I48" s="392"/>
      <c r="J48" s="392"/>
      <c r="K48" s="392"/>
      <c r="L48" s="393"/>
      <c r="M48" s="5"/>
      <c r="O48" s="5"/>
      <c r="P48" s="5"/>
      <c r="Q48" s="5"/>
      <c r="S48" s="5"/>
      <c r="T48" s="371"/>
      <c r="U48" s="372"/>
      <c r="V48" s="372"/>
      <c r="W48" s="372"/>
      <c r="X48" s="372"/>
      <c r="Y48" s="372"/>
      <c r="Z48" s="373"/>
      <c r="AA48" s="5"/>
    </row>
    <row r="49" spans="2:27" ht="25.05" customHeight="1" x14ac:dyDescent="0.25">
      <c r="B49" s="5"/>
      <c r="C49" s="385" t="s">
        <v>314</v>
      </c>
      <c r="D49" s="386"/>
      <c r="E49" s="386"/>
      <c r="F49" s="386"/>
      <c r="G49" s="386"/>
      <c r="H49" s="386"/>
      <c r="I49" s="386"/>
      <c r="J49" s="386"/>
      <c r="K49" s="386"/>
      <c r="L49" s="387"/>
      <c r="M49" s="5"/>
      <c r="O49" s="5"/>
      <c r="P49" s="5"/>
      <c r="Q49" s="5"/>
      <c r="S49" s="5"/>
      <c r="T49" s="374"/>
      <c r="U49" s="375"/>
      <c r="V49" s="375"/>
      <c r="W49" s="375"/>
      <c r="X49" s="375"/>
      <c r="Y49" s="375"/>
      <c r="Z49" s="376"/>
      <c r="AA49" s="5"/>
    </row>
    <row r="50" spans="2:27" ht="25.05" customHeight="1" x14ac:dyDescent="0.25">
      <c r="B50" s="5"/>
      <c r="C50" s="226" t="s">
        <v>339</v>
      </c>
      <c r="D50" s="227" t="s">
        <v>339</v>
      </c>
      <c r="E50" s="228" t="s">
        <v>340</v>
      </c>
      <c r="F50" s="231"/>
      <c r="G50" s="231"/>
      <c r="H50" s="231"/>
      <c r="I50" s="63"/>
      <c r="J50" s="63"/>
      <c r="K50" s="157">
        <f>I50+J50</f>
        <v>0</v>
      </c>
      <c r="L50" s="105">
        <f>H50+K50</f>
        <v>0</v>
      </c>
      <c r="M50" s="5"/>
      <c r="O50" s="5"/>
      <c r="P50" s="5"/>
      <c r="Q50" s="5"/>
      <c r="S50" s="5"/>
      <c r="T50" s="64"/>
      <c r="U50" s="65"/>
      <c r="V50" s="65"/>
      <c r="W50" s="65"/>
      <c r="X50" s="65"/>
      <c r="Y50" s="106">
        <f>SUM(T50:X50)</f>
        <v>0</v>
      </c>
      <c r="Z50" s="158" t="str">
        <f>IF(Y50=L50,"OK","ERROR")</f>
        <v>OK</v>
      </c>
      <c r="AA50" s="5"/>
    </row>
    <row r="51" spans="2:27" ht="25.05" customHeight="1" x14ac:dyDescent="0.25">
      <c r="B51" s="5"/>
      <c r="C51" s="226" t="s">
        <v>341</v>
      </c>
      <c r="D51" s="227" t="s">
        <v>341</v>
      </c>
      <c r="E51" s="62" t="s">
        <v>342</v>
      </c>
      <c r="F51" s="231"/>
      <c r="G51" s="231"/>
      <c r="H51" s="231"/>
      <c r="I51" s="63"/>
      <c r="J51" s="63"/>
      <c r="K51" s="157">
        <f>I51+J51</f>
        <v>0</v>
      </c>
      <c r="L51" s="105">
        <f>H51+K51</f>
        <v>0</v>
      </c>
      <c r="M51" s="5"/>
      <c r="O51" s="5"/>
      <c r="P51" s="5"/>
      <c r="Q51" s="5"/>
      <c r="S51" s="5"/>
      <c r="T51" s="64"/>
      <c r="U51" s="65"/>
      <c r="V51" s="65"/>
      <c r="W51" s="65"/>
      <c r="X51" s="65"/>
      <c r="Y51" s="106">
        <f t="shared" ref="Y51:Y102" si="41">SUM(T51:X51)</f>
        <v>0</v>
      </c>
      <c r="Z51" s="158" t="str">
        <f>IF(Y51=L51,"OK","ERROR")</f>
        <v>OK</v>
      </c>
      <c r="AA51" s="5"/>
    </row>
    <row r="52" spans="2:27" ht="25.05" customHeight="1" x14ac:dyDescent="0.25">
      <c r="B52" s="5"/>
      <c r="C52" s="226" t="s">
        <v>343</v>
      </c>
      <c r="D52" s="227" t="s">
        <v>343</v>
      </c>
      <c r="E52" s="62" t="s">
        <v>344</v>
      </c>
      <c r="F52" s="231"/>
      <c r="G52" s="231"/>
      <c r="H52" s="231"/>
      <c r="I52" s="63"/>
      <c r="J52" s="63"/>
      <c r="K52" s="157">
        <f>I52+J52</f>
        <v>0</v>
      </c>
      <c r="L52" s="105">
        <f>H52+K52</f>
        <v>0</v>
      </c>
      <c r="M52" s="5"/>
      <c r="O52" s="5"/>
      <c r="P52" s="5"/>
      <c r="Q52" s="5"/>
      <c r="S52" s="5"/>
      <c r="T52" s="64"/>
      <c r="U52" s="65"/>
      <c r="V52" s="65"/>
      <c r="W52" s="65"/>
      <c r="X52" s="65"/>
      <c r="Y52" s="106">
        <f t="shared" si="41"/>
        <v>0</v>
      </c>
      <c r="Z52" s="158" t="str">
        <f>IF(Y52=L52,"OK","ERROR")</f>
        <v>OK</v>
      </c>
      <c r="AA52" s="5"/>
    </row>
    <row r="53" spans="2:27" ht="25.05" customHeight="1" x14ac:dyDescent="0.25">
      <c r="B53" s="5"/>
      <c r="C53" s="226" t="s">
        <v>345</v>
      </c>
      <c r="D53" s="227" t="s">
        <v>345</v>
      </c>
      <c r="E53" s="62" t="s">
        <v>346</v>
      </c>
      <c r="F53" s="231"/>
      <c r="G53" s="231"/>
      <c r="H53" s="231"/>
      <c r="I53" s="63"/>
      <c r="J53" s="63"/>
      <c r="K53" s="157">
        <f>I53+J53</f>
        <v>0</v>
      </c>
      <c r="L53" s="105">
        <f>H53+K53</f>
        <v>0</v>
      </c>
      <c r="M53" s="5"/>
      <c r="O53" s="5"/>
      <c r="P53" s="5"/>
      <c r="Q53" s="5"/>
      <c r="S53" s="5"/>
      <c r="T53" s="64"/>
      <c r="U53" s="65"/>
      <c r="V53" s="65"/>
      <c r="W53" s="65"/>
      <c r="X53" s="65"/>
      <c r="Y53" s="106">
        <f t="shared" si="41"/>
        <v>0</v>
      </c>
      <c r="Z53" s="158" t="str">
        <f>IF(Y53=L53,"OK","ERROR")</f>
        <v>OK</v>
      </c>
      <c r="AA53" s="5"/>
    </row>
    <row r="54" spans="2:27" ht="25.05" customHeight="1" x14ac:dyDescent="0.25">
      <c r="B54" s="5"/>
      <c r="C54" s="229"/>
      <c r="D54" s="230"/>
      <c r="E54" s="220" t="s">
        <v>347</v>
      </c>
      <c r="F54" s="231"/>
      <c r="G54" s="231"/>
      <c r="H54" s="231"/>
      <c r="I54" s="221">
        <f t="shared" ref="I54:L54" si="42">SUM(I50:I53)</f>
        <v>0</v>
      </c>
      <c r="J54" s="221">
        <f t="shared" si="42"/>
        <v>0</v>
      </c>
      <c r="K54" s="221">
        <f t="shared" si="42"/>
        <v>0</v>
      </c>
      <c r="L54" s="222">
        <f t="shared" si="42"/>
        <v>0</v>
      </c>
      <c r="M54" s="5"/>
      <c r="O54" s="5"/>
      <c r="P54" s="5"/>
      <c r="Q54" s="5"/>
      <c r="S54" s="5"/>
      <c r="T54" s="281">
        <f>SUM(T50:T53)</f>
        <v>0</v>
      </c>
      <c r="U54" s="106">
        <f t="shared" ref="U54:X54" si="43">SUM(U50:U53)</f>
        <v>0</v>
      </c>
      <c r="V54" s="106">
        <f t="shared" si="43"/>
        <v>0</v>
      </c>
      <c r="W54" s="282">
        <f t="shared" si="43"/>
        <v>0</v>
      </c>
      <c r="X54" s="282">
        <f t="shared" si="43"/>
        <v>0</v>
      </c>
      <c r="Y54" s="106">
        <f t="shared" si="41"/>
        <v>0</v>
      </c>
      <c r="Z54" s="158" t="str">
        <f>IF(Y54=L54,"OK","ERROR")</f>
        <v>OK</v>
      </c>
      <c r="AA54" s="5"/>
    </row>
    <row r="55" spans="2:27" ht="25.05" customHeight="1" x14ac:dyDescent="0.25">
      <c r="B55" s="5"/>
      <c r="C55" s="394" t="s">
        <v>348</v>
      </c>
      <c r="D55" s="395"/>
      <c r="E55" s="395"/>
      <c r="F55" s="395"/>
      <c r="G55" s="395"/>
      <c r="H55" s="395"/>
      <c r="I55" s="395"/>
      <c r="J55" s="395"/>
      <c r="K55" s="395"/>
      <c r="L55" s="396"/>
      <c r="M55" s="5"/>
      <c r="O55" s="5"/>
      <c r="P55" s="5"/>
      <c r="Q55" s="5"/>
      <c r="S55" s="5"/>
      <c r="T55" s="374"/>
      <c r="U55" s="375"/>
      <c r="V55" s="375"/>
      <c r="W55" s="375"/>
      <c r="X55" s="375"/>
      <c r="Y55" s="375"/>
      <c r="Z55" s="376"/>
      <c r="AA55" s="5"/>
    </row>
    <row r="56" spans="2:27" ht="25.05" customHeight="1" x14ac:dyDescent="0.25">
      <c r="B56" s="5"/>
      <c r="C56" s="66" t="s">
        <v>349</v>
      </c>
      <c r="D56" s="217" t="s">
        <v>349</v>
      </c>
      <c r="E56" s="67" t="s">
        <v>350</v>
      </c>
      <c r="F56" s="231"/>
      <c r="G56" s="231"/>
      <c r="H56" s="231"/>
      <c r="I56" s="63"/>
      <c r="J56" s="63"/>
      <c r="K56" s="157">
        <f>I56+J56</f>
        <v>0</v>
      </c>
      <c r="L56" s="105">
        <f>H56+K56</f>
        <v>0</v>
      </c>
      <c r="M56" s="5"/>
      <c r="O56" s="5"/>
      <c r="P56" s="5"/>
      <c r="Q56" s="5"/>
      <c r="S56" s="5"/>
      <c r="T56" s="64"/>
      <c r="U56" s="65"/>
      <c r="V56" s="65"/>
      <c r="W56" s="65"/>
      <c r="X56" s="65"/>
      <c r="Y56" s="106">
        <f t="shared" si="41"/>
        <v>0</v>
      </c>
      <c r="Z56" s="158" t="str">
        <f>IF(Y56=L56,"OK","ERROR")</f>
        <v>OK</v>
      </c>
      <c r="AA56" s="5"/>
    </row>
    <row r="57" spans="2:27" ht="25.05" customHeight="1" x14ac:dyDescent="0.25">
      <c r="B57" s="5"/>
      <c r="C57" s="66"/>
      <c r="D57" s="217"/>
      <c r="E57" s="220" t="s">
        <v>351</v>
      </c>
      <c r="F57" s="231"/>
      <c r="G57" s="231"/>
      <c r="H57" s="231"/>
      <c r="I57" s="221">
        <f>SUM(I56:I56)</f>
        <v>0</v>
      </c>
      <c r="J57" s="221">
        <f>SUM(J56:J56)</f>
        <v>0</v>
      </c>
      <c r="K57" s="221">
        <f>I57+J57</f>
        <v>0</v>
      </c>
      <c r="L57" s="222">
        <f>H57+K57</f>
        <v>0</v>
      </c>
      <c r="M57" s="5"/>
      <c r="O57" s="5"/>
      <c r="P57" s="5"/>
      <c r="Q57" s="5"/>
      <c r="S57" s="5"/>
      <c r="T57" s="281">
        <f>SUM(T56)</f>
        <v>0</v>
      </c>
      <c r="U57" s="106">
        <f t="shared" ref="U57:X57" si="44">SUM(U56)</f>
        <v>0</v>
      </c>
      <c r="V57" s="106">
        <f t="shared" si="44"/>
        <v>0</v>
      </c>
      <c r="W57" s="282">
        <f t="shared" si="44"/>
        <v>0</v>
      </c>
      <c r="X57" s="282">
        <f t="shared" si="44"/>
        <v>0</v>
      </c>
      <c r="Y57" s="106">
        <f t="shared" si="41"/>
        <v>0</v>
      </c>
      <c r="Z57" s="158" t="str">
        <f>IF(Y57=L57,"OK","ERROR")</f>
        <v>OK</v>
      </c>
      <c r="AA57" s="5"/>
    </row>
    <row r="58" spans="2:27" ht="25.05" customHeight="1" x14ac:dyDescent="0.25">
      <c r="B58" s="5"/>
      <c r="C58" s="394" t="s">
        <v>352</v>
      </c>
      <c r="D58" s="395"/>
      <c r="E58" s="395"/>
      <c r="F58" s="395"/>
      <c r="G58" s="395"/>
      <c r="H58" s="395"/>
      <c r="I58" s="395"/>
      <c r="J58" s="395"/>
      <c r="K58" s="395"/>
      <c r="L58" s="396"/>
      <c r="M58" s="5"/>
      <c r="O58" s="5"/>
      <c r="P58" s="5"/>
      <c r="Q58" s="5"/>
      <c r="S58" s="5"/>
      <c r="T58" s="374"/>
      <c r="U58" s="375"/>
      <c r="V58" s="375"/>
      <c r="W58" s="375"/>
      <c r="X58" s="375"/>
      <c r="Y58" s="375"/>
      <c r="Z58" s="376"/>
      <c r="AA58" s="5"/>
    </row>
    <row r="59" spans="2:27" ht="25.05" customHeight="1" x14ac:dyDescent="0.25">
      <c r="B59" s="5"/>
      <c r="C59" s="226" t="s">
        <v>353</v>
      </c>
      <c r="D59" s="227" t="s">
        <v>353</v>
      </c>
      <c r="E59" s="67" t="s">
        <v>354</v>
      </c>
      <c r="F59" s="231"/>
      <c r="G59" s="231"/>
      <c r="H59" s="231"/>
      <c r="I59" s="63"/>
      <c r="J59" s="63"/>
      <c r="K59" s="157">
        <f>I59+J59</f>
        <v>0</v>
      </c>
      <c r="L59" s="105">
        <f t="shared" ref="L59:L76" si="45">H59+K59</f>
        <v>0</v>
      </c>
      <c r="M59" s="5"/>
      <c r="O59" s="5"/>
      <c r="P59" s="5"/>
      <c r="Q59" s="5"/>
      <c r="S59" s="5"/>
      <c r="T59" s="64"/>
      <c r="U59" s="65"/>
      <c r="V59" s="65"/>
      <c r="W59" s="65"/>
      <c r="X59" s="65"/>
      <c r="Y59" s="106">
        <f t="shared" si="41"/>
        <v>0</v>
      </c>
      <c r="Z59" s="158" t="str">
        <f t="shared" ref="Z59:Z77" si="46">IF(Y59=L59,"OK","ERROR")</f>
        <v>OK</v>
      </c>
      <c r="AA59" s="5"/>
    </row>
    <row r="60" spans="2:27" ht="25.05" customHeight="1" x14ac:dyDescent="0.25">
      <c r="B60" s="5"/>
      <c r="C60" s="226" t="s">
        <v>355</v>
      </c>
      <c r="D60" s="227" t="s">
        <v>355</v>
      </c>
      <c r="E60" s="67" t="s">
        <v>356</v>
      </c>
      <c r="F60" s="231"/>
      <c r="G60" s="231"/>
      <c r="H60" s="231"/>
      <c r="I60" s="63"/>
      <c r="J60" s="63"/>
      <c r="K60" s="157">
        <f t="shared" ref="K60:K76" si="47">I60+J60</f>
        <v>0</v>
      </c>
      <c r="L60" s="105">
        <f t="shared" si="45"/>
        <v>0</v>
      </c>
      <c r="M60" s="5"/>
      <c r="O60" s="5"/>
      <c r="P60" s="5"/>
      <c r="Q60" s="5"/>
      <c r="S60" s="5"/>
      <c r="T60" s="64"/>
      <c r="U60" s="65"/>
      <c r="V60" s="65"/>
      <c r="W60" s="65"/>
      <c r="X60" s="65"/>
      <c r="Y60" s="106">
        <f t="shared" si="41"/>
        <v>0</v>
      </c>
      <c r="Z60" s="158" t="str">
        <f t="shared" si="46"/>
        <v>OK</v>
      </c>
      <c r="AA60" s="5"/>
    </row>
    <row r="61" spans="2:27" ht="25.05" customHeight="1" x14ac:dyDescent="0.25">
      <c r="B61" s="5"/>
      <c r="C61" s="226" t="s">
        <v>357</v>
      </c>
      <c r="D61" s="227" t="s">
        <v>357</v>
      </c>
      <c r="E61" s="67" t="s">
        <v>358</v>
      </c>
      <c r="F61" s="231"/>
      <c r="G61" s="231"/>
      <c r="H61" s="231"/>
      <c r="I61" s="63"/>
      <c r="J61" s="63"/>
      <c r="K61" s="157">
        <f t="shared" si="47"/>
        <v>0</v>
      </c>
      <c r="L61" s="105">
        <f t="shared" si="45"/>
        <v>0</v>
      </c>
      <c r="M61" s="5"/>
      <c r="O61" s="5"/>
      <c r="P61" s="5"/>
      <c r="Q61" s="5"/>
      <c r="S61" s="5"/>
      <c r="T61" s="64"/>
      <c r="U61" s="65"/>
      <c r="V61" s="65"/>
      <c r="W61" s="65"/>
      <c r="X61" s="65"/>
      <c r="Y61" s="106">
        <f t="shared" si="41"/>
        <v>0</v>
      </c>
      <c r="Z61" s="158" t="str">
        <f t="shared" si="46"/>
        <v>OK</v>
      </c>
      <c r="AA61" s="5"/>
    </row>
    <row r="62" spans="2:27" ht="25.05" customHeight="1" x14ac:dyDescent="0.25">
      <c r="B62" s="5"/>
      <c r="C62" s="66" t="s">
        <v>359</v>
      </c>
      <c r="D62" s="217" t="s">
        <v>359</v>
      </c>
      <c r="E62" s="62" t="s">
        <v>360</v>
      </c>
      <c r="F62" s="231"/>
      <c r="G62" s="231"/>
      <c r="H62" s="231"/>
      <c r="I62" s="63"/>
      <c r="J62" s="68"/>
      <c r="K62" s="157">
        <f t="shared" si="47"/>
        <v>0</v>
      </c>
      <c r="L62" s="105">
        <f t="shared" si="45"/>
        <v>0</v>
      </c>
      <c r="M62" s="5"/>
      <c r="O62" s="5"/>
      <c r="P62" s="5"/>
      <c r="Q62" s="5"/>
      <c r="S62" s="5"/>
      <c r="T62" s="64"/>
      <c r="U62" s="65"/>
      <c r="V62" s="65"/>
      <c r="W62" s="65"/>
      <c r="X62" s="65"/>
      <c r="Y62" s="106">
        <f t="shared" si="41"/>
        <v>0</v>
      </c>
      <c r="Z62" s="158" t="str">
        <f t="shared" si="46"/>
        <v>OK</v>
      </c>
      <c r="AA62" s="5"/>
    </row>
    <row r="63" spans="2:27" ht="25.05" customHeight="1" x14ac:dyDescent="0.25">
      <c r="B63" s="5"/>
      <c r="C63" s="66" t="s">
        <v>361</v>
      </c>
      <c r="D63" s="217" t="s">
        <v>361</v>
      </c>
      <c r="E63" s="62" t="s">
        <v>362</v>
      </c>
      <c r="F63" s="231"/>
      <c r="G63" s="231"/>
      <c r="H63" s="231"/>
      <c r="I63" s="63"/>
      <c r="J63" s="68"/>
      <c r="K63" s="157">
        <f t="shared" si="47"/>
        <v>0</v>
      </c>
      <c r="L63" s="105">
        <f t="shared" si="45"/>
        <v>0</v>
      </c>
      <c r="M63" s="5"/>
      <c r="O63" s="5"/>
      <c r="P63" s="5"/>
      <c r="Q63" s="5"/>
      <c r="S63" s="5"/>
      <c r="T63" s="64"/>
      <c r="U63" s="65"/>
      <c r="V63" s="65"/>
      <c r="W63" s="65"/>
      <c r="X63" s="65"/>
      <c r="Y63" s="106">
        <f t="shared" si="41"/>
        <v>0</v>
      </c>
      <c r="Z63" s="158" t="str">
        <f t="shared" si="46"/>
        <v>OK</v>
      </c>
      <c r="AA63" s="5"/>
    </row>
    <row r="64" spans="2:27" ht="25.05" customHeight="1" x14ac:dyDescent="0.25">
      <c r="B64" s="5"/>
      <c r="C64" s="66" t="s">
        <v>363</v>
      </c>
      <c r="D64" s="217" t="s">
        <v>363</v>
      </c>
      <c r="E64" s="62" t="s">
        <v>364</v>
      </c>
      <c r="F64" s="231"/>
      <c r="G64" s="231"/>
      <c r="H64" s="231"/>
      <c r="I64" s="63"/>
      <c r="J64" s="68"/>
      <c r="K64" s="157">
        <f t="shared" si="47"/>
        <v>0</v>
      </c>
      <c r="L64" s="105">
        <f t="shared" si="45"/>
        <v>0</v>
      </c>
      <c r="M64" s="5"/>
      <c r="O64" s="5"/>
      <c r="P64" s="5"/>
      <c r="Q64" s="5"/>
      <c r="S64" s="5"/>
      <c r="T64" s="64"/>
      <c r="U64" s="65"/>
      <c r="V64" s="65"/>
      <c r="W64" s="65"/>
      <c r="X64" s="65"/>
      <c r="Y64" s="106">
        <f t="shared" si="41"/>
        <v>0</v>
      </c>
      <c r="Z64" s="158" t="str">
        <f t="shared" si="46"/>
        <v>OK</v>
      </c>
      <c r="AA64" s="5"/>
    </row>
    <row r="65" spans="2:27" ht="25.05" customHeight="1" x14ac:dyDescent="0.25">
      <c r="B65" s="5"/>
      <c r="C65" s="66" t="s">
        <v>365</v>
      </c>
      <c r="D65" s="217" t="s">
        <v>365</v>
      </c>
      <c r="E65" s="62" t="s">
        <v>366</v>
      </c>
      <c r="F65" s="231"/>
      <c r="G65" s="231"/>
      <c r="H65" s="231"/>
      <c r="I65" s="63"/>
      <c r="J65" s="68"/>
      <c r="K65" s="157">
        <f t="shared" si="47"/>
        <v>0</v>
      </c>
      <c r="L65" s="105">
        <f t="shared" si="45"/>
        <v>0</v>
      </c>
      <c r="M65" s="5"/>
      <c r="O65" s="5"/>
      <c r="P65" s="5"/>
      <c r="Q65" s="5"/>
      <c r="S65" s="5"/>
      <c r="T65" s="64"/>
      <c r="U65" s="65"/>
      <c r="V65" s="65"/>
      <c r="W65" s="65"/>
      <c r="X65" s="65"/>
      <c r="Y65" s="106">
        <f t="shared" si="41"/>
        <v>0</v>
      </c>
      <c r="Z65" s="158" t="str">
        <f t="shared" si="46"/>
        <v>OK</v>
      </c>
      <c r="AA65" s="5"/>
    </row>
    <row r="66" spans="2:27" ht="25.05" customHeight="1" x14ac:dyDescent="0.25">
      <c r="B66" s="5"/>
      <c r="C66" s="66" t="s">
        <v>367</v>
      </c>
      <c r="D66" s="217" t="s">
        <v>367</v>
      </c>
      <c r="E66" s="62" t="s">
        <v>368</v>
      </c>
      <c r="F66" s="231"/>
      <c r="G66" s="231"/>
      <c r="H66" s="231"/>
      <c r="I66" s="63"/>
      <c r="J66" s="68"/>
      <c r="K66" s="157">
        <f t="shared" si="47"/>
        <v>0</v>
      </c>
      <c r="L66" s="105">
        <f t="shared" si="45"/>
        <v>0</v>
      </c>
      <c r="M66" s="5"/>
      <c r="O66" s="5"/>
      <c r="P66" s="5"/>
      <c r="Q66" s="5"/>
      <c r="S66" s="5"/>
      <c r="T66" s="64"/>
      <c r="U66" s="65"/>
      <c r="V66" s="65"/>
      <c r="W66" s="65"/>
      <c r="X66" s="65"/>
      <c r="Y66" s="106">
        <f t="shared" si="41"/>
        <v>0</v>
      </c>
      <c r="Z66" s="158" t="str">
        <f t="shared" si="46"/>
        <v>OK</v>
      </c>
      <c r="AA66" s="5"/>
    </row>
    <row r="67" spans="2:27" ht="27.6" customHeight="1" x14ac:dyDescent="0.25">
      <c r="B67" s="5"/>
      <c r="C67" s="66" t="s">
        <v>369</v>
      </c>
      <c r="D67" s="217" t="s">
        <v>369</v>
      </c>
      <c r="E67" s="62" t="s">
        <v>370</v>
      </c>
      <c r="F67" s="231"/>
      <c r="G67" s="231"/>
      <c r="H67" s="231"/>
      <c r="I67" s="63"/>
      <c r="J67" s="68"/>
      <c r="K67" s="157">
        <f t="shared" si="47"/>
        <v>0</v>
      </c>
      <c r="L67" s="105">
        <f t="shared" si="45"/>
        <v>0</v>
      </c>
      <c r="M67" s="5"/>
      <c r="O67" s="5"/>
      <c r="P67" s="5"/>
      <c r="Q67" s="5"/>
      <c r="S67" s="5"/>
      <c r="T67" s="64"/>
      <c r="U67" s="65"/>
      <c r="V67" s="65"/>
      <c r="W67" s="65"/>
      <c r="X67" s="65"/>
      <c r="Y67" s="106">
        <f t="shared" si="41"/>
        <v>0</v>
      </c>
      <c r="Z67" s="158" t="str">
        <f t="shared" si="46"/>
        <v>OK</v>
      </c>
      <c r="AA67" s="5"/>
    </row>
    <row r="68" spans="2:27" ht="27.6" customHeight="1" x14ac:dyDescent="0.25">
      <c r="B68" s="5"/>
      <c r="C68" s="66" t="s">
        <v>371</v>
      </c>
      <c r="D68" s="217" t="s">
        <v>371</v>
      </c>
      <c r="E68" s="62" t="s">
        <v>372</v>
      </c>
      <c r="F68" s="231"/>
      <c r="G68" s="231"/>
      <c r="H68" s="231"/>
      <c r="I68" s="63"/>
      <c r="J68" s="68"/>
      <c r="K68" s="157">
        <f t="shared" si="47"/>
        <v>0</v>
      </c>
      <c r="L68" s="105">
        <f t="shared" si="45"/>
        <v>0</v>
      </c>
      <c r="M68" s="5"/>
      <c r="O68" s="5"/>
      <c r="P68" s="5"/>
      <c r="Q68" s="5"/>
      <c r="S68" s="5"/>
      <c r="T68" s="64"/>
      <c r="U68" s="65"/>
      <c r="V68" s="65"/>
      <c r="W68" s="65"/>
      <c r="X68" s="65"/>
      <c r="Y68" s="106">
        <f t="shared" si="41"/>
        <v>0</v>
      </c>
      <c r="Z68" s="158" t="str">
        <f t="shared" si="46"/>
        <v>OK</v>
      </c>
      <c r="AA68" s="5"/>
    </row>
    <row r="69" spans="2:27" ht="25.05" customHeight="1" x14ac:dyDescent="0.25">
      <c r="B69" s="5"/>
      <c r="C69" s="66" t="s">
        <v>373</v>
      </c>
      <c r="D69" s="217" t="s">
        <v>373</v>
      </c>
      <c r="E69" s="62" t="s">
        <v>374</v>
      </c>
      <c r="F69" s="231"/>
      <c r="G69" s="231"/>
      <c r="H69" s="231"/>
      <c r="I69" s="63"/>
      <c r="J69" s="63"/>
      <c r="K69" s="157">
        <f t="shared" si="47"/>
        <v>0</v>
      </c>
      <c r="L69" s="105">
        <f t="shared" si="45"/>
        <v>0</v>
      </c>
      <c r="M69" s="5"/>
      <c r="O69" s="5"/>
      <c r="P69" s="5"/>
      <c r="Q69" s="5"/>
      <c r="S69" s="5"/>
      <c r="T69" s="64"/>
      <c r="U69" s="65"/>
      <c r="V69" s="65"/>
      <c r="W69" s="65"/>
      <c r="X69" s="65"/>
      <c r="Y69" s="106">
        <f t="shared" si="41"/>
        <v>0</v>
      </c>
      <c r="Z69" s="158" t="str">
        <f t="shared" si="46"/>
        <v>OK</v>
      </c>
      <c r="AA69" s="5"/>
    </row>
    <row r="70" spans="2:27" ht="25.05" customHeight="1" x14ac:dyDescent="0.25">
      <c r="B70" s="5"/>
      <c r="C70" s="66" t="s">
        <v>375</v>
      </c>
      <c r="D70" s="217" t="s">
        <v>375</v>
      </c>
      <c r="E70" s="62" t="s">
        <v>376</v>
      </c>
      <c r="F70" s="231"/>
      <c r="G70" s="231"/>
      <c r="H70" s="231"/>
      <c r="I70" s="63"/>
      <c r="J70" s="63"/>
      <c r="K70" s="157">
        <f t="shared" si="47"/>
        <v>0</v>
      </c>
      <c r="L70" s="105">
        <f t="shared" si="45"/>
        <v>0</v>
      </c>
      <c r="M70" s="5"/>
      <c r="O70" s="5"/>
      <c r="P70" s="5"/>
      <c r="Q70" s="5"/>
      <c r="S70" s="5"/>
      <c r="T70" s="64"/>
      <c r="U70" s="65"/>
      <c r="V70" s="65"/>
      <c r="W70" s="65"/>
      <c r="X70" s="65"/>
      <c r="Y70" s="106">
        <f t="shared" si="41"/>
        <v>0</v>
      </c>
      <c r="Z70" s="158" t="str">
        <f t="shared" si="46"/>
        <v>OK</v>
      </c>
      <c r="AA70" s="5"/>
    </row>
    <row r="71" spans="2:27" ht="25.05" customHeight="1" x14ac:dyDescent="0.25">
      <c r="B71" s="5"/>
      <c r="C71" s="66" t="s">
        <v>377</v>
      </c>
      <c r="D71" s="217" t="s">
        <v>377</v>
      </c>
      <c r="E71" s="62" t="s">
        <v>378</v>
      </c>
      <c r="F71" s="231"/>
      <c r="G71" s="231"/>
      <c r="H71" s="231"/>
      <c r="I71" s="63"/>
      <c r="J71" s="63"/>
      <c r="K71" s="157">
        <f t="shared" si="47"/>
        <v>0</v>
      </c>
      <c r="L71" s="105">
        <f t="shared" si="45"/>
        <v>0</v>
      </c>
      <c r="M71" s="5"/>
      <c r="O71" s="5"/>
      <c r="P71" s="5"/>
      <c r="Q71" s="5"/>
      <c r="S71" s="5"/>
      <c r="T71" s="64"/>
      <c r="U71" s="65"/>
      <c r="V71" s="65"/>
      <c r="W71" s="65"/>
      <c r="X71" s="65"/>
      <c r="Y71" s="106">
        <f t="shared" si="41"/>
        <v>0</v>
      </c>
      <c r="Z71" s="158" t="str">
        <f t="shared" si="46"/>
        <v>OK</v>
      </c>
      <c r="AA71" s="5"/>
    </row>
    <row r="72" spans="2:27" ht="25.05" customHeight="1" x14ac:dyDescent="0.25">
      <c r="B72" s="5"/>
      <c r="C72" s="66" t="s">
        <v>379</v>
      </c>
      <c r="D72" s="217" t="s">
        <v>379</v>
      </c>
      <c r="E72" s="62" t="s">
        <v>380</v>
      </c>
      <c r="F72" s="231"/>
      <c r="G72" s="231"/>
      <c r="H72" s="231"/>
      <c r="I72" s="63"/>
      <c r="J72" s="63"/>
      <c r="K72" s="157">
        <f t="shared" si="47"/>
        <v>0</v>
      </c>
      <c r="L72" s="105">
        <f t="shared" si="45"/>
        <v>0</v>
      </c>
      <c r="M72" s="5"/>
      <c r="O72" s="5"/>
      <c r="P72" s="5"/>
      <c r="Q72" s="5"/>
      <c r="S72" s="5"/>
      <c r="T72" s="64"/>
      <c r="U72" s="65"/>
      <c r="V72" s="65"/>
      <c r="W72" s="65"/>
      <c r="X72" s="65"/>
      <c r="Y72" s="106">
        <f t="shared" si="41"/>
        <v>0</v>
      </c>
      <c r="Z72" s="158" t="str">
        <f t="shared" si="46"/>
        <v>OK</v>
      </c>
      <c r="AA72" s="5"/>
    </row>
    <row r="73" spans="2:27" ht="25.05" customHeight="1" x14ac:dyDescent="0.25">
      <c r="B73" s="5"/>
      <c r="C73" s="66" t="s">
        <v>381</v>
      </c>
      <c r="D73" s="217" t="s">
        <v>381</v>
      </c>
      <c r="E73" s="62" t="s">
        <v>104</v>
      </c>
      <c r="F73" s="231"/>
      <c r="G73" s="231"/>
      <c r="H73" s="231"/>
      <c r="I73" s="63"/>
      <c r="J73" s="63"/>
      <c r="K73" s="157">
        <f t="shared" si="47"/>
        <v>0</v>
      </c>
      <c r="L73" s="105">
        <f t="shared" si="45"/>
        <v>0</v>
      </c>
      <c r="M73" s="5"/>
      <c r="O73" s="5"/>
      <c r="P73" s="5"/>
      <c r="Q73" s="5"/>
      <c r="S73" s="5"/>
      <c r="T73" s="64"/>
      <c r="U73" s="65"/>
      <c r="V73" s="65"/>
      <c r="W73" s="65"/>
      <c r="X73" s="65"/>
      <c r="Y73" s="106">
        <f t="shared" si="41"/>
        <v>0</v>
      </c>
      <c r="Z73" s="158" t="str">
        <f t="shared" si="46"/>
        <v>OK</v>
      </c>
      <c r="AA73" s="5"/>
    </row>
    <row r="74" spans="2:27" ht="25.05" customHeight="1" x14ac:dyDescent="0.25">
      <c r="B74" s="5"/>
      <c r="C74" s="66" t="s">
        <v>382</v>
      </c>
      <c r="D74" s="217" t="s">
        <v>383</v>
      </c>
      <c r="E74" s="62" t="s">
        <v>384</v>
      </c>
      <c r="F74" s="231"/>
      <c r="G74" s="231"/>
      <c r="H74" s="231"/>
      <c r="I74" s="63"/>
      <c r="J74" s="63"/>
      <c r="K74" s="157">
        <f t="shared" si="47"/>
        <v>0</v>
      </c>
      <c r="L74" s="105">
        <f t="shared" si="45"/>
        <v>0</v>
      </c>
      <c r="M74" s="5"/>
      <c r="O74" s="5"/>
      <c r="P74" s="5"/>
      <c r="Q74" s="5"/>
      <c r="S74" s="5"/>
      <c r="T74" s="64"/>
      <c r="U74" s="65"/>
      <c r="V74" s="65"/>
      <c r="W74" s="65"/>
      <c r="X74" s="65"/>
      <c r="Y74" s="106">
        <f t="shared" si="41"/>
        <v>0</v>
      </c>
      <c r="Z74" s="158" t="str">
        <f t="shared" si="46"/>
        <v>OK</v>
      </c>
      <c r="AA74" s="5"/>
    </row>
    <row r="75" spans="2:27" ht="45" customHeight="1" x14ac:dyDescent="0.25">
      <c r="B75" s="5"/>
      <c r="C75" s="66" t="s">
        <v>385</v>
      </c>
      <c r="D75" s="217" t="s">
        <v>383</v>
      </c>
      <c r="E75" s="62" t="s">
        <v>386</v>
      </c>
      <c r="F75" s="231"/>
      <c r="G75" s="231"/>
      <c r="H75" s="231"/>
      <c r="I75" s="63"/>
      <c r="J75" s="63"/>
      <c r="K75" s="157">
        <f t="shared" si="47"/>
        <v>0</v>
      </c>
      <c r="L75" s="105">
        <f t="shared" si="45"/>
        <v>0</v>
      </c>
      <c r="M75" s="5"/>
      <c r="O75" s="5"/>
      <c r="P75" s="5"/>
      <c r="Q75" s="5"/>
      <c r="S75" s="5"/>
      <c r="T75" s="64"/>
      <c r="U75" s="65"/>
      <c r="V75" s="65"/>
      <c r="W75" s="65"/>
      <c r="X75" s="65"/>
      <c r="Y75" s="106">
        <f t="shared" si="41"/>
        <v>0</v>
      </c>
      <c r="Z75" s="158" t="str">
        <f t="shared" si="46"/>
        <v>OK</v>
      </c>
      <c r="AA75" s="5"/>
    </row>
    <row r="76" spans="2:27" ht="25.05" customHeight="1" x14ac:dyDescent="0.25">
      <c r="B76" s="5"/>
      <c r="C76" s="66" t="s">
        <v>387</v>
      </c>
      <c r="D76" s="217" t="s">
        <v>387</v>
      </c>
      <c r="E76" s="62" t="s">
        <v>388</v>
      </c>
      <c r="F76" s="231"/>
      <c r="G76" s="231"/>
      <c r="H76" s="231"/>
      <c r="I76" s="63"/>
      <c r="J76" s="63"/>
      <c r="K76" s="157">
        <f t="shared" si="47"/>
        <v>0</v>
      </c>
      <c r="L76" s="105">
        <f t="shared" si="45"/>
        <v>0</v>
      </c>
      <c r="M76" s="5"/>
      <c r="O76" s="5"/>
      <c r="P76" s="5"/>
      <c r="Q76" s="5"/>
      <c r="S76" s="5"/>
      <c r="T76" s="64"/>
      <c r="U76" s="65"/>
      <c r="V76" s="65"/>
      <c r="W76" s="65"/>
      <c r="X76" s="65"/>
      <c r="Y76" s="106">
        <f t="shared" si="41"/>
        <v>0</v>
      </c>
      <c r="Z76" s="158" t="str">
        <f t="shared" si="46"/>
        <v>OK</v>
      </c>
      <c r="AA76" s="5"/>
    </row>
    <row r="77" spans="2:27" ht="25.05" customHeight="1" x14ac:dyDescent="0.25">
      <c r="B77" s="5"/>
      <c r="C77" s="66"/>
      <c r="D77" s="217"/>
      <c r="E77" s="220" t="s">
        <v>351</v>
      </c>
      <c r="F77" s="231"/>
      <c r="G77" s="231"/>
      <c r="H77" s="231"/>
      <c r="I77" s="221">
        <f t="shared" ref="I77:L77" si="48">SUM(I59:I76)</f>
        <v>0</v>
      </c>
      <c r="J77" s="221">
        <f t="shared" si="48"/>
        <v>0</v>
      </c>
      <c r="K77" s="221">
        <f t="shared" si="48"/>
        <v>0</v>
      </c>
      <c r="L77" s="222">
        <f t="shared" si="48"/>
        <v>0</v>
      </c>
      <c r="M77" s="5"/>
      <c r="O77" s="5"/>
      <c r="P77" s="5"/>
      <c r="Q77" s="5"/>
      <c r="S77" s="5"/>
      <c r="T77" s="281">
        <f>SUM(T59:T76)</f>
        <v>0</v>
      </c>
      <c r="U77" s="106">
        <f t="shared" ref="U77:X77" si="49">SUM(U59:U76)</f>
        <v>0</v>
      </c>
      <c r="V77" s="106">
        <f t="shared" si="49"/>
        <v>0</v>
      </c>
      <c r="W77" s="282">
        <f t="shared" si="49"/>
        <v>0</v>
      </c>
      <c r="X77" s="282">
        <f t="shared" si="49"/>
        <v>0</v>
      </c>
      <c r="Y77" s="106">
        <f t="shared" si="41"/>
        <v>0</v>
      </c>
      <c r="Z77" s="158" t="str">
        <f t="shared" si="46"/>
        <v>OK</v>
      </c>
      <c r="AA77" s="5"/>
    </row>
    <row r="78" spans="2:27" ht="25.05" customHeight="1" x14ac:dyDescent="0.25">
      <c r="B78" s="5"/>
      <c r="C78" s="394" t="s">
        <v>389</v>
      </c>
      <c r="D78" s="395"/>
      <c r="E78" s="395"/>
      <c r="F78" s="395"/>
      <c r="G78" s="395"/>
      <c r="H78" s="395"/>
      <c r="I78" s="395"/>
      <c r="J78" s="395"/>
      <c r="K78" s="395"/>
      <c r="L78" s="396"/>
      <c r="M78" s="5"/>
      <c r="O78" s="5"/>
      <c r="P78" s="5"/>
      <c r="Q78" s="5"/>
      <c r="S78" s="5"/>
      <c r="T78" s="374"/>
      <c r="U78" s="375"/>
      <c r="V78" s="375"/>
      <c r="W78" s="375"/>
      <c r="X78" s="375"/>
      <c r="Y78" s="375"/>
      <c r="Z78" s="376"/>
      <c r="AA78" s="5"/>
    </row>
    <row r="79" spans="2:27" ht="25.05" customHeight="1" x14ac:dyDescent="0.25">
      <c r="B79" s="5"/>
      <c r="C79" s="66" t="s">
        <v>390</v>
      </c>
      <c r="D79" s="217" t="s">
        <v>390</v>
      </c>
      <c r="E79" s="62" t="s">
        <v>391</v>
      </c>
      <c r="F79" s="231"/>
      <c r="G79" s="231"/>
      <c r="H79" s="231"/>
      <c r="I79" s="63"/>
      <c r="J79" s="63"/>
      <c r="K79" s="157">
        <f t="shared" ref="K79:K84" si="50">I79+J79</f>
        <v>0</v>
      </c>
      <c r="L79" s="105">
        <f t="shared" ref="L79:L84" si="51">H79+K79</f>
        <v>0</v>
      </c>
      <c r="M79" s="5"/>
      <c r="O79" s="5"/>
      <c r="P79" s="5"/>
      <c r="Q79" s="5"/>
      <c r="S79" s="5"/>
      <c r="T79" s="64"/>
      <c r="U79" s="65"/>
      <c r="V79" s="65"/>
      <c r="W79" s="65"/>
      <c r="X79" s="65"/>
      <c r="Y79" s="106">
        <f t="shared" si="41"/>
        <v>0</v>
      </c>
      <c r="Z79" s="158" t="str">
        <f t="shared" ref="Z79:Z85" si="52">IF(Y79=L79,"OK","ERROR")</f>
        <v>OK</v>
      </c>
      <c r="AA79" s="5"/>
    </row>
    <row r="80" spans="2:27" ht="25.05" customHeight="1" x14ac:dyDescent="0.25">
      <c r="B80" s="5"/>
      <c r="C80" s="66" t="s">
        <v>392</v>
      </c>
      <c r="D80" s="217" t="s">
        <v>392</v>
      </c>
      <c r="E80" s="62" t="s">
        <v>393</v>
      </c>
      <c r="F80" s="231"/>
      <c r="G80" s="231"/>
      <c r="H80" s="231"/>
      <c r="I80" s="63"/>
      <c r="J80" s="63"/>
      <c r="K80" s="157">
        <f t="shared" si="50"/>
        <v>0</v>
      </c>
      <c r="L80" s="105">
        <f t="shared" si="51"/>
        <v>0</v>
      </c>
      <c r="M80" s="5"/>
      <c r="O80" s="5"/>
      <c r="P80" s="5"/>
      <c r="Q80" s="5"/>
      <c r="S80" s="5"/>
      <c r="T80" s="64"/>
      <c r="U80" s="65"/>
      <c r="V80" s="65"/>
      <c r="W80" s="65"/>
      <c r="X80" s="65"/>
      <c r="Y80" s="106">
        <f t="shared" si="41"/>
        <v>0</v>
      </c>
      <c r="Z80" s="158" t="str">
        <f t="shared" si="52"/>
        <v>OK</v>
      </c>
      <c r="AA80" s="5"/>
    </row>
    <row r="81" spans="2:27" ht="25.05" customHeight="1" x14ac:dyDescent="0.25">
      <c r="B81" s="5"/>
      <c r="C81" s="66" t="s">
        <v>394</v>
      </c>
      <c r="D81" s="217" t="s">
        <v>394</v>
      </c>
      <c r="E81" s="62" t="s">
        <v>395</v>
      </c>
      <c r="F81" s="231"/>
      <c r="G81" s="231"/>
      <c r="H81" s="231"/>
      <c r="I81" s="63"/>
      <c r="J81" s="63"/>
      <c r="K81" s="157">
        <f t="shared" si="50"/>
        <v>0</v>
      </c>
      <c r="L81" s="105">
        <f t="shared" si="51"/>
        <v>0</v>
      </c>
      <c r="M81" s="5"/>
      <c r="O81" s="5"/>
      <c r="P81" s="5"/>
      <c r="Q81" s="5"/>
      <c r="S81" s="5"/>
      <c r="T81" s="64"/>
      <c r="U81" s="65"/>
      <c r="V81" s="65"/>
      <c r="W81" s="65"/>
      <c r="X81" s="65"/>
      <c r="Y81" s="106">
        <f t="shared" si="41"/>
        <v>0</v>
      </c>
      <c r="Z81" s="158" t="str">
        <f t="shared" si="52"/>
        <v>OK</v>
      </c>
      <c r="AA81" s="5"/>
    </row>
    <row r="82" spans="2:27" ht="25.05" customHeight="1" x14ac:dyDescent="0.25">
      <c r="B82" s="5"/>
      <c r="C82" s="66" t="s">
        <v>396</v>
      </c>
      <c r="D82" s="217" t="s">
        <v>396</v>
      </c>
      <c r="E82" s="62" t="s">
        <v>397</v>
      </c>
      <c r="F82" s="231"/>
      <c r="G82" s="231"/>
      <c r="H82" s="231"/>
      <c r="I82" s="63"/>
      <c r="J82" s="63"/>
      <c r="K82" s="157">
        <f t="shared" si="50"/>
        <v>0</v>
      </c>
      <c r="L82" s="105">
        <f t="shared" si="51"/>
        <v>0</v>
      </c>
      <c r="M82" s="5"/>
      <c r="O82" s="5"/>
      <c r="P82" s="5"/>
      <c r="Q82" s="5"/>
      <c r="S82" s="5"/>
      <c r="T82" s="81"/>
      <c r="U82" s="65"/>
      <c r="V82" s="65"/>
      <c r="W82" s="80"/>
      <c r="X82" s="80"/>
      <c r="Y82" s="106">
        <f t="shared" si="41"/>
        <v>0</v>
      </c>
      <c r="Z82" s="158" t="str">
        <f t="shared" si="52"/>
        <v>OK</v>
      </c>
      <c r="AA82" s="5"/>
    </row>
    <row r="83" spans="2:27" ht="25.05" customHeight="1" x14ac:dyDescent="0.25">
      <c r="B83" s="5"/>
      <c r="C83" s="66" t="s">
        <v>398</v>
      </c>
      <c r="D83" s="217" t="s">
        <v>398</v>
      </c>
      <c r="E83" s="62" t="s">
        <v>399</v>
      </c>
      <c r="F83" s="231"/>
      <c r="G83" s="231"/>
      <c r="H83" s="231"/>
      <c r="I83" s="63"/>
      <c r="J83" s="63"/>
      <c r="K83" s="157">
        <f t="shared" si="50"/>
        <v>0</v>
      </c>
      <c r="L83" s="105">
        <f t="shared" si="51"/>
        <v>0</v>
      </c>
      <c r="M83" s="5"/>
      <c r="O83" s="5"/>
      <c r="P83" s="5"/>
      <c r="Q83" s="5"/>
      <c r="S83" s="5"/>
      <c r="T83" s="64"/>
      <c r="U83" s="65"/>
      <c r="V83" s="65"/>
      <c r="W83" s="65"/>
      <c r="X83" s="65"/>
      <c r="Y83" s="106">
        <f t="shared" si="41"/>
        <v>0</v>
      </c>
      <c r="Z83" s="158" t="str">
        <f t="shared" si="52"/>
        <v>OK</v>
      </c>
      <c r="AA83" s="5"/>
    </row>
    <row r="84" spans="2:27" ht="25.05" customHeight="1" x14ac:dyDescent="0.25">
      <c r="B84" s="5"/>
      <c r="C84" s="66" t="s">
        <v>400</v>
      </c>
      <c r="D84" s="217" t="s">
        <v>400</v>
      </c>
      <c r="E84" s="62" t="s">
        <v>401</v>
      </c>
      <c r="F84" s="231"/>
      <c r="G84" s="231"/>
      <c r="H84" s="231"/>
      <c r="I84" s="63"/>
      <c r="J84" s="63"/>
      <c r="K84" s="157">
        <f t="shared" si="50"/>
        <v>0</v>
      </c>
      <c r="L84" s="105">
        <f t="shared" si="51"/>
        <v>0</v>
      </c>
      <c r="M84" s="5"/>
      <c r="O84" s="5"/>
      <c r="P84" s="5"/>
      <c r="Q84" s="5"/>
      <c r="S84" s="5"/>
      <c r="T84" s="64"/>
      <c r="U84" s="65"/>
      <c r="V84" s="65"/>
      <c r="W84" s="65"/>
      <c r="X84" s="65"/>
      <c r="Y84" s="106">
        <f t="shared" si="41"/>
        <v>0</v>
      </c>
      <c r="Z84" s="158" t="str">
        <f t="shared" si="52"/>
        <v>OK</v>
      </c>
      <c r="AA84" s="5"/>
    </row>
    <row r="85" spans="2:27" ht="25.05" customHeight="1" x14ac:dyDescent="0.25">
      <c r="B85" s="5"/>
      <c r="C85" s="66"/>
      <c r="D85" s="217"/>
      <c r="E85" s="220" t="s">
        <v>347</v>
      </c>
      <c r="F85" s="231"/>
      <c r="G85" s="231"/>
      <c r="H85" s="231"/>
      <c r="I85" s="221">
        <f t="shared" ref="I85:L85" si="53">SUM(I79:I84)</f>
        <v>0</v>
      </c>
      <c r="J85" s="221">
        <f t="shared" si="53"/>
        <v>0</v>
      </c>
      <c r="K85" s="221">
        <f t="shared" si="53"/>
        <v>0</v>
      </c>
      <c r="L85" s="222">
        <f t="shared" si="53"/>
        <v>0</v>
      </c>
      <c r="M85" s="5"/>
      <c r="O85" s="5"/>
      <c r="P85" s="5"/>
      <c r="Q85" s="5"/>
      <c r="S85" s="5"/>
      <c r="T85" s="281">
        <f>SUM(T79:T84)</f>
        <v>0</v>
      </c>
      <c r="U85" s="106">
        <f t="shared" ref="U85:X85" si="54">SUM(U79:U84)</f>
        <v>0</v>
      </c>
      <c r="V85" s="106">
        <f t="shared" si="54"/>
        <v>0</v>
      </c>
      <c r="W85" s="282">
        <f t="shared" si="54"/>
        <v>0</v>
      </c>
      <c r="X85" s="282">
        <f t="shared" si="54"/>
        <v>0</v>
      </c>
      <c r="Y85" s="106">
        <f t="shared" si="41"/>
        <v>0</v>
      </c>
      <c r="Z85" s="158" t="str">
        <f t="shared" si="52"/>
        <v>OK</v>
      </c>
      <c r="AA85" s="5"/>
    </row>
    <row r="86" spans="2:27" ht="25.05" customHeight="1" x14ac:dyDescent="0.25">
      <c r="B86" s="5"/>
      <c r="C86" s="394" t="s">
        <v>402</v>
      </c>
      <c r="D86" s="395"/>
      <c r="E86" s="395"/>
      <c r="F86" s="395"/>
      <c r="G86" s="395"/>
      <c r="H86" s="395"/>
      <c r="I86" s="395"/>
      <c r="J86" s="395"/>
      <c r="K86" s="395"/>
      <c r="L86" s="396"/>
      <c r="M86" s="5"/>
      <c r="O86" s="5"/>
      <c r="P86" s="5"/>
      <c r="Q86" s="5"/>
      <c r="S86" s="5"/>
      <c r="T86" s="374"/>
      <c r="U86" s="375"/>
      <c r="V86" s="375"/>
      <c r="W86" s="375"/>
      <c r="X86" s="375"/>
      <c r="Y86" s="375"/>
      <c r="Z86" s="376"/>
      <c r="AA86" s="5"/>
    </row>
    <row r="87" spans="2:27" ht="25.05" customHeight="1" x14ac:dyDescent="0.25">
      <c r="B87" s="5"/>
      <c r="C87" s="66" t="s">
        <v>403</v>
      </c>
      <c r="D87" s="217" t="s">
        <v>403</v>
      </c>
      <c r="E87" s="62" t="s">
        <v>404</v>
      </c>
      <c r="F87" s="231"/>
      <c r="G87" s="231"/>
      <c r="H87" s="231"/>
      <c r="I87" s="63"/>
      <c r="J87" s="63"/>
      <c r="K87" s="157">
        <f>I87+J87</f>
        <v>0</v>
      </c>
      <c r="L87" s="105">
        <f>H87+K87</f>
        <v>0</v>
      </c>
      <c r="M87" s="5"/>
      <c r="O87" s="5"/>
      <c r="P87" s="5"/>
      <c r="Q87" s="5"/>
      <c r="S87" s="5"/>
      <c r="T87" s="64"/>
      <c r="U87" s="65"/>
      <c r="V87" s="65"/>
      <c r="W87" s="65"/>
      <c r="X87" s="65"/>
      <c r="Y87" s="106">
        <f t="shared" si="41"/>
        <v>0</v>
      </c>
      <c r="Z87" s="158" t="str">
        <f t="shared" ref="Z87:Z96" si="55">IF(Y87=L87,"OK","ERROR")</f>
        <v>OK</v>
      </c>
      <c r="AA87" s="5"/>
    </row>
    <row r="88" spans="2:27" ht="25.05" customHeight="1" x14ac:dyDescent="0.25">
      <c r="B88" s="5"/>
      <c r="C88" s="66" t="s">
        <v>405</v>
      </c>
      <c r="D88" s="217" t="s">
        <v>405</v>
      </c>
      <c r="E88" s="62" t="s">
        <v>406</v>
      </c>
      <c r="F88" s="231"/>
      <c r="G88" s="231"/>
      <c r="H88" s="231"/>
      <c r="I88" s="63"/>
      <c r="J88" s="63"/>
      <c r="K88" s="157">
        <f t="shared" ref="K88:K95" si="56">I88+J88</f>
        <v>0</v>
      </c>
      <c r="L88" s="105">
        <f t="shared" ref="L88:L95" si="57">H88+K88</f>
        <v>0</v>
      </c>
      <c r="M88" s="5"/>
      <c r="O88" s="5"/>
      <c r="P88" s="5"/>
      <c r="Q88" s="5"/>
      <c r="S88" s="5"/>
      <c r="T88" s="64"/>
      <c r="U88" s="65"/>
      <c r="V88" s="65"/>
      <c r="W88" s="65"/>
      <c r="X88" s="65"/>
      <c r="Y88" s="106">
        <f t="shared" si="41"/>
        <v>0</v>
      </c>
      <c r="Z88" s="158" t="str">
        <f t="shared" si="55"/>
        <v>OK</v>
      </c>
      <c r="AA88" s="5"/>
    </row>
    <row r="89" spans="2:27" ht="25.05" customHeight="1" x14ac:dyDescent="0.25">
      <c r="B89" s="5"/>
      <c r="C89" s="66" t="s">
        <v>407</v>
      </c>
      <c r="D89" s="217" t="s">
        <v>407</v>
      </c>
      <c r="E89" s="62" t="s">
        <v>408</v>
      </c>
      <c r="F89" s="231"/>
      <c r="G89" s="231"/>
      <c r="H89" s="231"/>
      <c r="I89" s="63"/>
      <c r="J89" s="63"/>
      <c r="K89" s="157">
        <f t="shared" si="56"/>
        <v>0</v>
      </c>
      <c r="L89" s="105">
        <f t="shared" si="57"/>
        <v>0</v>
      </c>
      <c r="M89" s="5"/>
      <c r="O89" s="5"/>
      <c r="P89" s="5"/>
      <c r="Q89" s="5"/>
      <c r="S89" s="5"/>
      <c r="T89" s="64"/>
      <c r="U89" s="65"/>
      <c r="V89" s="65"/>
      <c r="W89" s="65"/>
      <c r="X89" s="65"/>
      <c r="Y89" s="106">
        <f t="shared" si="41"/>
        <v>0</v>
      </c>
      <c r="Z89" s="158" t="str">
        <f t="shared" si="55"/>
        <v>OK</v>
      </c>
      <c r="AA89" s="5"/>
    </row>
    <row r="90" spans="2:27" ht="25.05" customHeight="1" x14ac:dyDescent="0.25">
      <c r="B90" s="5"/>
      <c r="C90" s="66" t="s">
        <v>409</v>
      </c>
      <c r="D90" s="217" t="s">
        <v>409</v>
      </c>
      <c r="E90" s="62" t="s">
        <v>410</v>
      </c>
      <c r="F90" s="231"/>
      <c r="G90" s="231"/>
      <c r="H90" s="231"/>
      <c r="I90" s="63"/>
      <c r="J90" s="63"/>
      <c r="K90" s="157">
        <f t="shared" si="56"/>
        <v>0</v>
      </c>
      <c r="L90" s="105">
        <f t="shared" si="57"/>
        <v>0</v>
      </c>
      <c r="M90" s="5"/>
      <c r="O90" s="5"/>
      <c r="P90" s="5"/>
      <c r="Q90" s="5"/>
      <c r="S90" s="5"/>
      <c r="T90" s="64"/>
      <c r="U90" s="65"/>
      <c r="V90" s="65"/>
      <c r="W90" s="65"/>
      <c r="X90" s="65"/>
      <c r="Y90" s="106">
        <f t="shared" si="41"/>
        <v>0</v>
      </c>
      <c r="Z90" s="158" t="str">
        <f t="shared" si="55"/>
        <v>OK</v>
      </c>
      <c r="AA90" s="5"/>
    </row>
    <row r="91" spans="2:27" ht="25.05" customHeight="1" x14ac:dyDescent="0.25">
      <c r="B91" s="5"/>
      <c r="C91" s="66" t="s">
        <v>411</v>
      </c>
      <c r="D91" s="217" t="s">
        <v>411</v>
      </c>
      <c r="E91" s="62" t="s">
        <v>412</v>
      </c>
      <c r="F91" s="231"/>
      <c r="G91" s="231"/>
      <c r="H91" s="231"/>
      <c r="I91" s="63"/>
      <c r="J91" s="63"/>
      <c r="K91" s="157">
        <f t="shared" si="56"/>
        <v>0</v>
      </c>
      <c r="L91" s="105">
        <f t="shared" si="57"/>
        <v>0</v>
      </c>
      <c r="M91" s="5"/>
      <c r="O91" s="5"/>
      <c r="P91" s="5"/>
      <c r="Q91" s="5"/>
      <c r="S91" s="5"/>
      <c r="T91" s="64"/>
      <c r="U91" s="65"/>
      <c r="V91" s="65"/>
      <c r="W91" s="65"/>
      <c r="X91" s="65"/>
      <c r="Y91" s="106">
        <f t="shared" si="41"/>
        <v>0</v>
      </c>
      <c r="Z91" s="158" t="str">
        <f t="shared" si="55"/>
        <v>OK</v>
      </c>
      <c r="AA91" s="5"/>
    </row>
    <row r="92" spans="2:27" ht="25.05" customHeight="1" x14ac:dyDescent="0.25">
      <c r="B92" s="5"/>
      <c r="C92" s="66" t="s">
        <v>413</v>
      </c>
      <c r="D92" s="217" t="s">
        <v>413</v>
      </c>
      <c r="E92" s="62" t="s">
        <v>414</v>
      </c>
      <c r="F92" s="231"/>
      <c r="G92" s="231"/>
      <c r="H92" s="231"/>
      <c r="I92" s="63"/>
      <c r="J92" s="63"/>
      <c r="K92" s="157">
        <f t="shared" si="56"/>
        <v>0</v>
      </c>
      <c r="L92" s="105">
        <f t="shared" si="57"/>
        <v>0</v>
      </c>
      <c r="M92" s="5"/>
      <c r="O92" s="5"/>
      <c r="P92" s="5"/>
      <c r="Q92" s="5"/>
      <c r="S92" s="5"/>
      <c r="T92" s="64"/>
      <c r="U92" s="65"/>
      <c r="V92" s="65"/>
      <c r="W92" s="65"/>
      <c r="X92" s="65"/>
      <c r="Y92" s="106">
        <f t="shared" si="41"/>
        <v>0</v>
      </c>
      <c r="Z92" s="158" t="str">
        <f t="shared" si="55"/>
        <v>OK</v>
      </c>
      <c r="AA92" s="5"/>
    </row>
    <row r="93" spans="2:27" ht="25.05" customHeight="1" x14ac:dyDescent="0.25">
      <c r="B93" s="5"/>
      <c r="C93" s="66" t="s">
        <v>415</v>
      </c>
      <c r="D93" s="217" t="s">
        <v>415</v>
      </c>
      <c r="E93" s="62" t="s">
        <v>416</v>
      </c>
      <c r="F93" s="231"/>
      <c r="G93" s="231"/>
      <c r="H93" s="231"/>
      <c r="I93" s="63"/>
      <c r="J93" s="63"/>
      <c r="K93" s="157">
        <f t="shared" si="56"/>
        <v>0</v>
      </c>
      <c r="L93" s="105">
        <f t="shared" si="57"/>
        <v>0</v>
      </c>
      <c r="M93" s="5"/>
      <c r="O93" s="5"/>
      <c r="P93" s="5"/>
      <c r="Q93" s="5"/>
      <c r="S93" s="5"/>
      <c r="T93" s="64"/>
      <c r="U93" s="65"/>
      <c r="V93" s="65"/>
      <c r="W93" s="65"/>
      <c r="X93" s="65"/>
      <c r="Y93" s="106">
        <f t="shared" si="41"/>
        <v>0</v>
      </c>
      <c r="Z93" s="158" t="str">
        <f t="shared" si="55"/>
        <v>OK</v>
      </c>
      <c r="AA93" s="5"/>
    </row>
    <row r="94" spans="2:27" ht="25.05" customHeight="1" x14ac:dyDescent="0.25">
      <c r="B94" s="5"/>
      <c r="C94" s="66" t="s">
        <v>417</v>
      </c>
      <c r="D94" s="217" t="s">
        <v>417</v>
      </c>
      <c r="E94" s="62" t="s">
        <v>418</v>
      </c>
      <c r="F94" s="231"/>
      <c r="G94" s="231"/>
      <c r="H94" s="231"/>
      <c r="I94" s="63"/>
      <c r="J94" s="63"/>
      <c r="K94" s="157">
        <f t="shared" si="56"/>
        <v>0</v>
      </c>
      <c r="L94" s="105">
        <f t="shared" si="57"/>
        <v>0</v>
      </c>
      <c r="M94" s="5"/>
      <c r="O94" s="5"/>
      <c r="P94" s="5"/>
      <c r="Q94" s="5"/>
      <c r="S94" s="5"/>
      <c r="T94" s="64"/>
      <c r="U94" s="65"/>
      <c r="V94" s="65"/>
      <c r="W94" s="65"/>
      <c r="X94" s="65"/>
      <c r="Y94" s="106">
        <f t="shared" si="41"/>
        <v>0</v>
      </c>
      <c r="Z94" s="158" t="str">
        <f t="shared" si="55"/>
        <v>OK</v>
      </c>
      <c r="AA94" s="5"/>
    </row>
    <row r="95" spans="2:27" ht="25.05" customHeight="1" x14ac:dyDescent="0.25">
      <c r="B95" s="5"/>
      <c r="C95" s="66" t="s">
        <v>419</v>
      </c>
      <c r="D95" s="217" t="s">
        <v>419</v>
      </c>
      <c r="E95" s="62" t="s">
        <v>420</v>
      </c>
      <c r="F95" s="231"/>
      <c r="G95" s="231"/>
      <c r="H95" s="231"/>
      <c r="I95" s="63"/>
      <c r="J95" s="63"/>
      <c r="K95" s="157">
        <f t="shared" si="56"/>
        <v>0</v>
      </c>
      <c r="L95" s="105">
        <f t="shared" si="57"/>
        <v>0</v>
      </c>
      <c r="M95" s="5"/>
      <c r="O95" s="5"/>
      <c r="P95" s="5"/>
      <c r="Q95" s="5"/>
      <c r="S95" s="5"/>
      <c r="T95" s="64"/>
      <c r="U95" s="65"/>
      <c r="V95" s="65"/>
      <c r="W95" s="65"/>
      <c r="X95" s="65"/>
      <c r="Y95" s="106">
        <f t="shared" si="41"/>
        <v>0</v>
      </c>
      <c r="Z95" s="158" t="str">
        <f t="shared" si="55"/>
        <v>OK</v>
      </c>
      <c r="AA95" s="5"/>
    </row>
    <row r="96" spans="2:27" ht="25.05" customHeight="1" x14ac:dyDescent="0.25">
      <c r="B96" s="5"/>
      <c r="C96" s="232"/>
      <c r="D96" s="218"/>
      <c r="E96" s="225" t="s">
        <v>347</v>
      </c>
      <c r="F96" s="231"/>
      <c r="G96" s="231"/>
      <c r="H96" s="231"/>
      <c r="I96" s="233">
        <f t="shared" ref="I96:L96" si="58">SUM(I87:I95)</f>
        <v>0</v>
      </c>
      <c r="J96" s="233">
        <f t="shared" si="58"/>
        <v>0</v>
      </c>
      <c r="K96" s="233">
        <f t="shared" si="58"/>
        <v>0</v>
      </c>
      <c r="L96" s="234">
        <f t="shared" si="58"/>
        <v>0</v>
      </c>
      <c r="M96" s="5"/>
      <c r="O96" s="5"/>
      <c r="P96" s="5"/>
      <c r="Q96" s="5"/>
      <c r="S96" s="5"/>
      <c r="T96" s="281">
        <f>SUM(T87:T95)</f>
        <v>0</v>
      </c>
      <c r="U96" s="106">
        <f t="shared" ref="U96:X96" si="59">SUM(U87:U95)</f>
        <v>0</v>
      </c>
      <c r="V96" s="106">
        <f t="shared" si="59"/>
        <v>0</v>
      </c>
      <c r="W96" s="282">
        <f t="shared" si="59"/>
        <v>0</v>
      </c>
      <c r="X96" s="282">
        <f t="shared" si="59"/>
        <v>0</v>
      </c>
      <c r="Y96" s="106">
        <f t="shared" si="41"/>
        <v>0</v>
      </c>
      <c r="Z96" s="158" t="str">
        <f t="shared" si="55"/>
        <v>OK</v>
      </c>
      <c r="AA96" s="5"/>
    </row>
    <row r="97" spans="2:28" ht="30" customHeight="1" x14ac:dyDescent="0.25">
      <c r="B97" s="5"/>
      <c r="C97" s="394" t="s">
        <v>421</v>
      </c>
      <c r="D97" s="395"/>
      <c r="E97" s="395"/>
      <c r="F97" s="395"/>
      <c r="G97" s="395"/>
      <c r="H97" s="395"/>
      <c r="I97" s="395"/>
      <c r="J97" s="395"/>
      <c r="K97" s="395"/>
      <c r="L97" s="396"/>
      <c r="M97" s="5"/>
      <c r="O97" s="5"/>
      <c r="P97" s="5"/>
      <c r="Q97" s="5"/>
      <c r="S97" s="5"/>
      <c r="T97" s="374"/>
      <c r="U97" s="375"/>
      <c r="V97" s="375"/>
      <c r="W97" s="375"/>
      <c r="X97" s="375"/>
      <c r="Y97" s="375"/>
      <c r="Z97" s="376"/>
      <c r="AA97" s="5"/>
    </row>
    <row r="98" spans="2:28" s="74" customFormat="1" ht="25.05" customHeight="1" x14ac:dyDescent="0.25">
      <c r="B98" s="70"/>
      <c r="C98" s="66" t="s">
        <v>291</v>
      </c>
      <c r="D98" s="217"/>
      <c r="E98" s="62" t="s">
        <v>422</v>
      </c>
      <c r="F98" s="231"/>
      <c r="G98" s="231"/>
      <c r="H98" s="231"/>
      <c r="I98" s="63"/>
      <c r="J98" s="63"/>
      <c r="K98" s="157">
        <f>I98+J98</f>
        <v>0</v>
      </c>
      <c r="L98" s="105">
        <f>H98+K98</f>
        <v>0</v>
      </c>
      <c r="M98" s="70"/>
      <c r="N98" s="61"/>
      <c r="O98" s="5"/>
      <c r="P98" s="70"/>
      <c r="Q98" s="70"/>
      <c r="S98" s="70"/>
      <c r="T98" s="64"/>
      <c r="U98" s="65"/>
      <c r="V98" s="65"/>
      <c r="W98" s="65"/>
      <c r="X98" s="65"/>
      <c r="Y98" s="106">
        <f t="shared" si="41"/>
        <v>0</v>
      </c>
      <c r="Z98" s="158" t="str">
        <f>IF(Y98=L98,"OK","ERROR")</f>
        <v>OK</v>
      </c>
      <c r="AA98" s="70"/>
    </row>
    <row r="99" spans="2:28" s="74" customFormat="1" ht="25.05" customHeight="1" x14ac:dyDescent="0.25">
      <c r="B99" s="70"/>
      <c r="C99" s="66" t="s">
        <v>292</v>
      </c>
      <c r="D99" s="217"/>
      <c r="E99" s="62" t="s">
        <v>423</v>
      </c>
      <c r="F99" s="231"/>
      <c r="G99" s="231"/>
      <c r="H99" s="231"/>
      <c r="I99" s="63"/>
      <c r="J99" s="63"/>
      <c r="K99" s="157">
        <f>I99+J99</f>
        <v>0</v>
      </c>
      <c r="L99" s="105">
        <f>H99+K99</f>
        <v>0</v>
      </c>
      <c r="M99" s="70"/>
      <c r="N99" s="61"/>
      <c r="O99" s="5"/>
      <c r="P99" s="70"/>
      <c r="Q99" s="70"/>
      <c r="S99" s="70"/>
      <c r="T99" s="64"/>
      <c r="U99" s="65"/>
      <c r="V99" s="65"/>
      <c r="W99" s="65"/>
      <c r="X99" s="65"/>
      <c r="Y99" s="106">
        <f t="shared" si="41"/>
        <v>0</v>
      </c>
      <c r="Z99" s="158" t="str">
        <f>IF(Y99=L99,"OK","ERROR")</f>
        <v>OK</v>
      </c>
      <c r="AA99" s="70"/>
    </row>
    <row r="100" spans="2:28" s="74" customFormat="1" ht="25.05" customHeight="1" thickBot="1" x14ac:dyDescent="0.3">
      <c r="B100" s="70"/>
      <c r="C100" s="232"/>
      <c r="D100" s="218"/>
      <c r="E100" s="225" t="s">
        <v>347</v>
      </c>
      <c r="F100" s="231"/>
      <c r="G100" s="231"/>
      <c r="H100" s="231"/>
      <c r="I100" s="221">
        <f t="shared" ref="I100:K100" si="60">SUM(I98:I99)</f>
        <v>0</v>
      </c>
      <c r="J100" s="221">
        <f t="shared" si="60"/>
        <v>0</v>
      </c>
      <c r="K100" s="235">
        <f t="shared" si="60"/>
        <v>0</v>
      </c>
      <c r="L100" s="222">
        <f>SUM(L98:L99)</f>
        <v>0</v>
      </c>
      <c r="M100" s="70"/>
      <c r="N100" s="61"/>
      <c r="O100" s="5"/>
      <c r="P100" s="70"/>
      <c r="Q100" s="70"/>
      <c r="S100" s="70"/>
      <c r="T100" s="283">
        <f>SUM(T98:T99)</f>
        <v>0</v>
      </c>
      <c r="U100" s="284">
        <f t="shared" ref="U100:X100" si="61">SUM(U98:U99)</f>
        <v>0</v>
      </c>
      <c r="V100" s="284">
        <f t="shared" si="61"/>
        <v>0</v>
      </c>
      <c r="W100" s="285">
        <f t="shared" si="61"/>
        <v>0</v>
      </c>
      <c r="X100" s="285">
        <f t="shared" si="61"/>
        <v>0</v>
      </c>
      <c r="Y100" s="284">
        <f t="shared" si="41"/>
        <v>0</v>
      </c>
      <c r="Z100" s="286" t="str">
        <f>IF(Y100=L100,"OK","ERROR")</f>
        <v>OK</v>
      </c>
      <c r="AA100" s="70"/>
    </row>
    <row r="101" spans="2:28" s="74" customFormat="1" ht="32.4" customHeight="1" thickBot="1" x14ac:dyDescent="0.3">
      <c r="B101" s="70"/>
      <c r="C101" s="377" t="s">
        <v>426</v>
      </c>
      <c r="D101" s="378"/>
      <c r="E101" s="379"/>
      <c r="F101" s="274">
        <v>0</v>
      </c>
      <c r="G101" s="274">
        <v>0</v>
      </c>
      <c r="H101" s="274">
        <v>0</v>
      </c>
      <c r="I101" s="274">
        <f t="shared" ref="I101:L101" si="62">I100+I96+I85+I77+I57+I54</f>
        <v>0</v>
      </c>
      <c r="J101" s="274">
        <f t="shared" si="62"/>
        <v>0</v>
      </c>
      <c r="K101" s="274">
        <f t="shared" si="62"/>
        <v>0</v>
      </c>
      <c r="L101" s="275">
        <f t="shared" si="62"/>
        <v>0</v>
      </c>
      <c r="M101" s="70"/>
      <c r="N101" s="61"/>
      <c r="O101" s="5"/>
      <c r="P101" s="70"/>
      <c r="Q101" s="70"/>
      <c r="S101" s="70"/>
      <c r="T101" s="294">
        <f t="shared" ref="T101" si="63">T100+T96+T85+T77+T57+T54</f>
        <v>0</v>
      </c>
      <c r="U101" s="275">
        <f t="shared" ref="U101" si="64">U100+U96+U85+U77+U57+U54</f>
        <v>0</v>
      </c>
      <c r="V101" s="275">
        <f t="shared" ref="V101" si="65">V100+V96+V85+V77+V57+V54</f>
        <v>0</v>
      </c>
      <c r="W101" s="275">
        <f t="shared" ref="W101:X101" si="66">W100+W96+W85+W77+W57+W54</f>
        <v>0</v>
      </c>
      <c r="X101" s="275">
        <f t="shared" si="66"/>
        <v>0</v>
      </c>
      <c r="Y101" s="292">
        <f t="shared" si="41"/>
        <v>0</v>
      </c>
      <c r="Z101" s="290" t="str">
        <f>IF(Y101=L101,"OK","ERROR")</f>
        <v>OK</v>
      </c>
      <c r="AA101" s="70"/>
    </row>
    <row r="102" spans="2:28" s="74" customFormat="1" ht="30" customHeight="1" thickBot="1" x14ac:dyDescent="0.3">
      <c r="B102" s="70"/>
      <c r="C102" s="380" t="s">
        <v>87</v>
      </c>
      <c r="D102" s="381"/>
      <c r="E102" s="382"/>
      <c r="F102" s="276">
        <f>F101+F47+F38</f>
        <v>0</v>
      </c>
      <c r="G102" s="276">
        <f t="shared" ref="G102:L102" si="67">G101+G47+G38</f>
        <v>0</v>
      </c>
      <c r="H102" s="276">
        <f t="shared" si="67"/>
        <v>0</v>
      </c>
      <c r="I102" s="276">
        <f t="shared" si="67"/>
        <v>0</v>
      </c>
      <c r="J102" s="276">
        <f t="shared" si="67"/>
        <v>0</v>
      </c>
      <c r="K102" s="276">
        <f t="shared" si="67"/>
        <v>0</v>
      </c>
      <c r="L102" s="277">
        <f t="shared" si="67"/>
        <v>0</v>
      </c>
      <c r="M102" s="70"/>
      <c r="N102" s="61"/>
      <c r="O102" s="5"/>
      <c r="P102" s="70"/>
      <c r="Q102" s="70"/>
      <c r="S102" s="70"/>
      <c r="T102" s="295">
        <f t="shared" ref="T102" si="68">T101+T47+T38</f>
        <v>0</v>
      </c>
      <c r="U102" s="277">
        <f t="shared" ref="U102" si="69">U101+U47+U38</f>
        <v>0</v>
      </c>
      <c r="V102" s="277">
        <f t="shared" ref="V102" si="70">V101+V47+V38</f>
        <v>0</v>
      </c>
      <c r="W102" s="277">
        <f t="shared" ref="W102:X102" si="71">W101+W47+W38</f>
        <v>0</v>
      </c>
      <c r="X102" s="277">
        <f t="shared" si="71"/>
        <v>0</v>
      </c>
      <c r="Y102" s="292">
        <f t="shared" si="41"/>
        <v>0</v>
      </c>
      <c r="Z102" s="293" t="str">
        <f>IF(Y102=L102,"OK","ERROR")</f>
        <v>OK</v>
      </c>
      <c r="AA102" s="70"/>
    </row>
    <row r="103" spans="2:28" s="74" customFormat="1" ht="19.95" customHeight="1" thickBot="1" x14ac:dyDescent="0.3">
      <c r="B103" s="70"/>
      <c r="C103" s="70"/>
      <c r="D103" s="70"/>
      <c r="E103" s="70"/>
      <c r="F103" s="70"/>
      <c r="G103" s="70"/>
      <c r="H103" s="236"/>
      <c r="I103" s="236"/>
      <c r="J103" s="236"/>
      <c r="K103" s="236"/>
      <c r="L103" s="236"/>
      <c r="M103" s="70"/>
      <c r="N103" s="61"/>
      <c r="O103" s="5"/>
      <c r="P103" s="70"/>
      <c r="Q103" s="70"/>
      <c r="S103" s="70"/>
      <c r="T103" s="70"/>
      <c r="U103" s="70"/>
      <c r="V103" s="70"/>
      <c r="W103" s="70"/>
      <c r="X103" s="70"/>
      <c r="Y103" s="70"/>
      <c r="Z103" s="70"/>
      <c r="AA103" s="70"/>
    </row>
    <row r="104" spans="2:28" s="74" customFormat="1" ht="19.95" customHeight="1" thickBot="1" x14ac:dyDescent="0.3">
      <c r="B104" s="70"/>
      <c r="C104" s="70"/>
      <c r="D104" s="71" t="s">
        <v>88</v>
      </c>
      <c r="E104" s="72" t="s">
        <v>89</v>
      </c>
      <c r="F104" s="73" t="s">
        <v>90</v>
      </c>
      <c r="G104" s="236"/>
      <c r="H104" s="236"/>
      <c r="I104" s="236"/>
      <c r="J104" s="236"/>
      <c r="K104" s="236"/>
      <c r="L104" s="236"/>
      <c r="M104" s="70"/>
      <c r="N104" s="61"/>
      <c r="O104" s="5"/>
      <c r="P104" s="70"/>
      <c r="Q104" s="70"/>
      <c r="S104" s="70"/>
      <c r="T104" s="70"/>
      <c r="U104" s="70"/>
      <c r="V104" s="70"/>
      <c r="W104" s="70"/>
      <c r="X104" s="70"/>
      <c r="Y104" s="70"/>
      <c r="Z104" s="70"/>
      <c r="AA104" s="70"/>
    </row>
    <row r="105" spans="2:28" s="74" customFormat="1" ht="19.95" customHeight="1" thickBot="1" x14ac:dyDescent="0.3">
      <c r="B105" s="70"/>
      <c r="C105" s="70"/>
      <c r="D105" s="118" t="s">
        <v>91</v>
      </c>
      <c r="E105" s="76" t="s">
        <v>92</v>
      </c>
      <c r="F105" s="103">
        <f>F106+F107</f>
        <v>0</v>
      </c>
      <c r="G105" s="278" t="str">
        <f>IF(F105=0,"",IF(F105/'0-Instructiuni'!eur&lt;=50000000,"OK","ERROR"))</f>
        <v/>
      </c>
      <c r="H105" s="236"/>
      <c r="I105" s="236"/>
      <c r="J105" s="236"/>
      <c r="K105" s="236"/>
      <c r="L105" s="236"/>
      <c r="M105" s="70"/>
      <c r="N105" s="61"/>
      <c r="O105" s="5"/>
      <c r="P105" s="70"/>
      <c r="Q105" s="70"/>
      <c r="S105" s="70"/>
      <c r="T105" s="402" t="s">
        <v>427</v>
      </c>
      <c r="U105" s="403"/>
      <c r="V105" s="403"/>
      <c r="W105" s="403"/>
      <c r="X105" s="403"/>
      <c r="Y105" s="403"/>
      <c r="Z105" s="404"/>
      <c r="AA105" s="70"/>
    </row>
    <row r="106" spans="2:28" s="74" customFormat="1" ht="24" customHeight="1" x14ac:dyDescent="0.25">
      <c r="B106" s="70"/>
      <c r="C106" s="70"/>
      <c r="D106" s="75" t="s">
        <v>93</v>
      </c>
      <c r="E106" s="77" t="s">
        <v>94</v>
      </c>
      <c r="F106" s="104">
        <f>F115+F150+K101</f>
        <v>0</v>
      </c>
      <c r="G106" s="5"/>
      <c r="H106" s="236"/>
      <c r="I106" s="236"/>
      <c r="J106" s="166" t="s">
        <v>514</v>
      </c>
      <c r="K106" s="242" t="s">
        <v>452</v>
      </c>
      <c r="L106" s="70"/>
      <c r="M106" s="70"/>
      <c r="N106" s="61"/>
      <c r="O106" s="5"/>
      <c r="P106" s="70"/>
      <c r="Q106" s="70"/>
      <c r="S106" s="70"/>
      <c r="T106" s="405"/>
      <c r="U106" s="406"/>
      <c r="V106" s="406"/>
      <c r="W106" s="406"/>
      <c r="X106" s="406"/>
      <c r="Y106" s="406"/>
      <c r="Z106" s="407"/>
      <c r="AA106" s="70"/>
    </row>
    <row r="107" spans="2:28" s="74" customFormat="1" ht="30.6" customHeight="1" thickBot="1" x14ac:dyDescent="0.3">
      <c r="B107" s="70"/>
      <c r="C107" s="70"/>
      <c r="D107" s="75" t="s">
        <v>95</v>
      </c>
      <c r="E107" s="77" t="s">
        <v>432</v>
      </c>
      <c r="F107" s="104">
        <f>F116+F151</f>
        <v>0</v>
      </c>
      <c r="G107" s="5"/>
      <c r="H107" s="236"/>
      <c r="I107" s="236"/>
      <c r="J107" s="240" t="s">
        <v>515</v>
      </c>
      <c r="K107" s="242" t="s">
        <v>453</v>
      </c>
      <c r="L107" s="70"/>
      <c r="M107" s="70"/>
      <c r="N107" s="61"/>
      <c r="O107" s="5"/>
      <c r="P107" s="70"/>
      <c r="Q107" s="70"/>
      <c r="S107" s="70"/>
      <c r="T107" s="70"/>
      <c r="U107" s="70"/>
      <c r="V107" s="70"/>
      <c r="W107" s="70"/>
      <c r="X107" s="70"/>
      <c r="Y107" s="70"/>
      <c r="Z107" s="70"/>
      <c r="AA107" s="70"/>
    </row>
    <row r="108" spans="2:28" s="74" customFormat="1" ht="19.95" customHeight="1" thickBot="1" x14ac:dyDescent="0.3">
      <c r="B108" s="70"/>
      <c r="C108" s="70"/>
      <c r="D108" s="119" t="s">
        <v>96</v>
      </c>
      <c r="E108" s="76" t="s">
        <v>103</v>
      </c>
      <c r="F108" s="159">
        <f>F143+F155</f>
        <v>0</v>
      </c>
      <c r="G108" s="278" t="str">
        <f>IF(F108=0,"",IF(AND(F108/'0-Instructiuni'!eur&lt;=3000000,F108/eur&gt;=500000),"OK","ERROR"))</f>
        <v/>
      </c>
      <c r="H108" s="236"/>
      <c r="I108" s="236"/>
      <c r="J108" s="240" t="s">
        <v>450</v>
      </c>
      <c r="K108" s="242" t="s">
        <v>453</v>
      </c>
      <c r="L108" s="70"/>
      <c r="M108" s="70"/>
      <c r="N108" s="61"/>
      <c r="O108" s="5"/>
      <c r="P108" s="70"/>
      <c r="Q108" s="70"/>
      <c r="S108" s="70"/>
      <c r="T108" s="237" t="s">
        <v>428</v>
      </c>
      <c r="U108" s="238" t="s">
        <v>429</v>
      </c>
      <c r="V108" s="238" t="s">
        <v>430</v>
      </c>
      <c r="W108" s="238" t="s">
        <v>431</v>
      </c>
      <c r="X108" s="238" t="s">
        <v>468</v>
      </c>
      <c r="Y108" s="239" t="s">
        <v>70</v>
      </c>
      <c r="Z108" s="70"/>
      <c r="AA108" s="70"/>
    </row>
    <row r="109" spans="2:28" s="74" customFormat="1" ht="27" customHeight="1" thickBot="1" x14ac:dyDescent="0.3">
      <c r="B109" s="70"/>
      <c r="C109" s="70"/>
      <c r="D109" s="118" t="s">
        <v>102</v>
      </c>
      <c r="E109" s="76" t="s">
        <v>97</v>
      </c>
      <c r="F109" s="103">
        <f>F110+F111</f>
        <v>0</v>
      </c>
      <c r="G109" s="5"/>
      <c r="H109" s="236"/>
      <c r="I109" s="236"/>
      <c r="J109" s="70"/>
      <c r="K109" s="70"/>
      <c r="L109" s="70"/>
      <c r="M109" s="70"/>
      <c r="N109" s="61"/>
      <c r="O109" s="5"/>
      <c r="P109" s="70"/>
      <c r="Q109" s="70"/>
      <c r="S109" s="70"/>
      <c r="T109" s="296" t="str">
        <f>IFERROR(T102/$Y$102,"")</f>
        <v/>
      </c>
      <c r="U109" s="297" t="str">
        <f>IFERROR(U102/$Y$102,"")</f>
        <v/>
      </c>
      <c r="V109" s="297" t="str">
        <f>IFERROR(V102/$Y$102,"")</f>
        <v/>
      </c>
      <c r="W109" s="297" t="str">
        <f>IFERROR(W102/$Y$102,"")</f>
        <v/>
      </c>
      <c r="X109" s="297" t="str">
        <f>IFERROR(X102/$Y$102,"")</f>
        <v/>
      </c>
      <c r="Y109" s="298">
        <f>SUM(T109:X109)</f>
        <v>0</v>
      </c>
      <c r="Z109" s="70"/>
      <c r="AA109" s="70"/>
    </row>
    <row r="110" spans="2:28" s="74" customFormat="1" ht="29.25" customHeight="1" x14ac:dyDescent="0.25">
      <c r="B110" s="70"/>
      <c r="C110" s="70"/>
      <c r="D110" s="75" t="s">
        <v>110</v>
      </c>
      <c r="E110" s="77" t="s">
        <v>99</v>
      </c>
      <c r="F110" s="160">
        <f>F130+F134+F153</f>
        <v>0</v>
      </c>
      <c r="G110" s="5"/>
      <c r="H110" s="116"/>
      <c r="I110" s="116"/>
      <c r="J110" s="70"/>
      <c r="K110" s="69"/>
      <c r="L110" s="115"/>
      <c r="M110" s="70"/>
      <c r="N110" s="61"/>
      <c r="O110" s="5"/>
      <c r="P110" s="70"/>
      <c r="Q110" s="70"/>
      <c r="S110" s="70"/>
      <c r="T110" s="70"/>
      <c r="U110" s="70"/>
      <c r="V110" s="70"/>
      <c r="W110" s="70"/>
      <c r="X110" s="70"/>
      <c r="Y110" s="70"/>
      <c r="Z110" s="70"/>
      <c r="AA110" s="70"/>
    </row>
    <row r="111" spans="2:28" s="74" customFormat="1" ht="30" customHeight="1" thickBot="1" x14ac:dyDescent="0.3">
      <c r="B111" s="70"/>
      <c r="C111" s="70"/>
      <c r="D111" s="78" t="s">
        <v>111</v>
      </c>
      <c r="E111" s="120" t="s">
        <v>101</v>
      </c>
      <c r="F111" s="121">
        <f>F142+F154+K101</f>
        <v>0</v>
      </c>
      <c r="G111" s="5"/>
      <c r="H111" s="70"/>
      <c r="I111" s="116"/>
      <c r="J111" s="70"/>
      <c r="K111" s="70"/>
      <c r="L111" s="70"/>
      <c r="M111" s="70"/>
      <c r="N111" s="61"/>
      <c r="O111" s="5"/>
      <c r="P111" s="70"/>
      <c r="Q111" s="70"/>
    </row>
    <row r="112" spans="2:28" ht="14.4" thickBot="1" x14ac:dyDescent="0.3">
      <c r="B112" s="5"/>
      <c r="C112" s="70"/>
      <c r="D112" s="5"/>
      <c r="E112" s="5"/>
      <c r="F112" s="5"/>
      <c r="G112" s="5"/>
      <c r="H112" s="5"/>
      <c r="I112" s="5"/>
      <c r="J112" s="5"/>
      <c r="K112" s="5"/>
      <c r="L112" s="5"/>
      <c r="M112" s="5"/>
      <c r="O112" s="5"/>
      <c r="P112" s="5"/>
      <c r="Q112" s="5"/>
      <c r="R112" s="74"/>
      <c r="S112" s="74"/>
      <c r="T112" s="74"/>
      <c r="U112" s="74"/>
      <c r="V112" s="74"/>
      <c r="W112" s="74"/>
      <c r="X112" s="74"/>
      <c r="Y112" s="74"/>
      <c r="Z112" s="74"/>
      <c r="AA112" s="74"/>
      <c r="AB112" s="74"/>
    </row>
    <row r="113" spans="2:17" ht="27.6" x14ac:dyDescent="0.25">
      <c r="B113" s="5"/>
      <c r="C113" s="70"/>
      <c r="D113" s="243" t="s">
        <v>88</v>
      </c>
      <c r="E113" s="72" t="s">
        <v>433</v>
      </c>
      <c r="F113" s="73" t="s">
        <v>90</v>
      </c>
      <c r="G113" s="5"/>
      <c r="H113" s="5"/>
      <c r="I113" s="5"/>
      <c r="J113" s="5"/>
      <c r="K113" s="5"/>
      <c r="L113" s="5"/>
      <c r="M113" s="5"/>
      <c r="O113" s="5"/>
      <c r="P113" s="5"/>
      <c r="Q113" s="5"/>
    </row>
    <row r="114" spans="2:17" ht="27.6" x14ac:dyDescent="0.25">
      <c r="B114" s="5"/>
      <c r="C114" s="70"/>
      <c r="D114" s="118" t="s">
        <v>91</v>
      </c>
      <c r="E114" s="76" t="s">
        <v>434</v>
      </c>
      <c r="F114" s="103">
        <f>SUM(F115:F116)</f>
        <v>0</v>
      </c>
      <c r="G114" s="5"/>
      <c r="H114" s="5"/>
      <c r="I114" s="5"/>
      <c r="J114" s="5"/>
      <c r="K114" s="5"/>
      <c r="L114" s="5"/>
      <c r="M114" s="5"/>
      <c r="O114" s="5"/>
      <c r="P114" s="5"/>
      <c r="Q114" s="5"/>
    </row>
    <row r="115" spans="2:17" ht="21.6" customHeight="1" x14ac:dyDescent="0.25">
      <c r="B115" s="5"/>
      <c r="C115" s="70"/>
      <c r="D115" s="118" t="s">
        <v>93</v>
      </c>
      <c r="E115" s="76" t="s">
        <v>94</v>
      </c>
      <c r="F115" s="103">
        <f>K38</f>
        <v>0</v>
      </c>
      <c r="G115" s="5"/>
      <c r="H115" s="5"/>
      <c r="I115" s="5"/>
      <c r="J115" s="5"/>
      <c r="K115" s="5"/>
      <c r="L115" s="5"/>
      <c r="M115" s="5"/>
      <c r="O115" s="5"/>
      <c r="P115" s="5"/>
      <c r="Q115" s="5"/>
    </row>
    <row r="116" spans="2:17" ht="27.75" customHeight="1" x14ac:dyDescent="0.25">
      <c r="B116" s="5"/>
      <c r="C116" s="70"/>
      <c r="D116" s="118" t="s">
        <v>95</v>
      </c>
      <c r="E116" s="76" t="s">
        <v>459</v>
      </c>
      <c r="F116" s="103">
        <f>H38</f>
        <v>0</v>
      </c>
      <c r="G116" s="5"/>
      <c r="H116" s="5"/>
      <c r="I116" s="5"/>
      <c r="J116" s="5"/>
      <c r="K116" s="5"/>
      <c r="L116" s="5"/>
      <c r="M116" s="5"/>
      <c r="O116" s="5"/>
      <c r="P116" s="5"/>
      <c r="Q116" s="5"/>
    </row>
    <row r="117" spans="2:17" ht="27.75" customHeight="1" x14ac:dyDescent="0.25">
      <c r="B117" s="5"/>
      <c r="C117" s="70"/>
      <c r="D117" s="118" t="s">
        <v>438</v>
      </c>
      <c r="E117" s="76" t="s">
        <v>520</v>
      </c>
      <c r="F117" s="214">
        <f>SUM(F118:F120)</f>
        <v>0</v>
      </c>
      <c r="G117" s="5"/>
      <c r="H117" s="5"/>
      <c r="I117" s="5"/>
      <c r="J117" s="5"/>
      <c r="K117" s="5"/>
      <c r="L117" s="5"/>
      <c r="M117" s="5"/>
      <c r="O117" s="5"/>
      <c r="P117" s="5"/>
      <c r="Q117" s="5"/>
    </row>
    <row r="118" spans="2:17" ht="27.75" customHeight="1" x14ac:dyDescent="0.25">
      <c r="B118" s="5"/>
      <c r="C118" s="70"/>
      <c r="D118" s="75" t="s">
        <v>460</v>
      </c>
      <c r="E118" s="77" t="s">
        <v>435</v>
      </c>
      <c r="F118" s="212"/>
      <c r="G118" s="5"/>
      <c r="H118" s="5"/>
      <c r="I118" s="5"/>
      <c r="J118" s="5"/>
      <c r="K118" s="5"/>
      <c r="L118" s="5"/>
      <c r="M118" s="5"/>
      <c r="O118" s="5"/>
      <c r="P118" s="5"/>
      <c r="Q118" s="5"/>
    </row>
    <row r="119" spans="2:17" ht="27.75" customHeight="1" x14ac:dyDescent="0.25">
      <c r="B119" s="5"/>
      <c r="C119" s="70"/>
      <c r="D119" s="75" t="s">
        <v>461</v>
      </c>
      <c r="E119" s="77" t="s">
        <v>436</v>
      </c>
      <c r="F119" s="212"/>
      <c r="G119" s="5"/>
      <c r="H119" s="5"/>
      <c r="I119" s="5"/>
      <c r="J119" s="5"/>
      <c r="K119" s="5"/>
      <c r="L119" s="5"/>
      <c r="M119" s="5"/>
      <c r="O119" s="5"/>
      <c r="P119" s="5"/>
      <c r="Q119" s="5"/>
    </row>
    <row r="120" spans="2:17" ht="27.75" customHeight="1" x14ac:dyDescent="0.25">
      <c r="B120" s="5"/>
      <c r="C120" s="70"/>
      <c r="D120" s="75" t="s">
        <v>462</v>
      </c>
      <c r="E120" s="77" t="s">
        <v>437</v>
      </c>
      <c r="F120" s="212"/>
      <c r="G120" s="5"/>
      <c r="H120" s="5"/>
      <c r="I120" s="5"/>
      <c r="J120" s="5"/>
      <c r="K120" s="5"/>
      <c r="L120" s="5"/>
      <c r="M120" s="5"/>
      <c r="O120" s="5"/>
      <c r="P120" s="5"/>
      <c r="Q120" s="5"/>
    </row>
    <row r="121" spans="2:17" ht="27.75" customHeight="1" x14ac:dyDescent="0.25">
      <c r="B121" s="5"/>
      <c r="C121" s="70"/>
      <c r="D121" s="118" t="s">
        <v>439</v>
      </c>
      <c r="E121" s="76" t="s">
        <v>466</v>
      </c>
      <c r="F121" s="214">
        <f>SUM(F122:F124)</f>
        <v>0</v>
      </c>
      <c r="G121" s="5"/>
      <c r="H121" s="5"/>
      <c r="I121" s="5"/>
      <c r="J121" s="5"/>
      <c r="K121" s="5"/>
      <c r="L121" s="5"/>
      <c r="M121" s="5"/>
      <c r="O121" s="5"/>
      <c r="P121" s="5"/>
      <c r="Q121" s="5"/>
    </row>
    <row r="122" spans="2:17" ht="27.75" customHeight="1" x14ac:dyDescent="0.25">
      <c r="B122" s="5"/>
      <c r="C122" s="70"/>
      <c r="D122" s="75" t="s">
        <v>463</v>
      </c>
      <c r="E122" s="77" t="s">
        <v>435</v>
      </c>
      <c r="F122" s="212"/>
      <c r="G122" s="5"/>
      <c r="H122" s="5"/>
      <c r="I122" s="5"/>
      <c r="J122" s="5"/>
      <c r="K122" s="5"/>
      <c r="L122" s="5"/>
      <c r="M122" s="5"/>
      <c r="O122" s="5"/>
      <c r="P122" s="5"/>
      <c r="Q122" s="5"/>
    </row>
    <row r="123" spans="2:17" ht="27.75" customHeight="1" x14ac:dyDescent="0.25">
      <c r="B123" s="5"/>
      <c r="C123" s="70"/>
      <c r="D123" s="75" t="s">
        <v>464</v>
      </c>
      <c r="E123" s="77" t="s">
        <v>436</v>
      </c>
      <c r="F123" s="212"/>
      <c r="G123" s="5"/>
      <c r="H123" s="5"/>
      <c r="I123" s="5"/>
      <c r="J123" s="5"/>
      <c r="K123" s="5"/>
      <c r="L123" s="5"/>
      <c r="M123" s="5"/>
      <c r="O123" s="5"/>
      <c r="P123" s="5"/>
      <c r="Q123" s="5"/>
    </row>
    <row r="124" spans="2:17" ht="27.75" customHeight="1" x14ac:dyDescent="0.25">
      <c r="B124" s="5"/>
      <c r="C124" s="70"/>
      <c r="D124" s="75" t="s">
        <v>465</v>
      </c>
      <c r="E124" s="77" t="s">
        <v>437</v>
      </c>
      <c r="F124" s="212"/>
      <c r="G124" s="5"/>
      <c r="H124" s="5"/>
      <c r="I124" s="5"/>
      <c r="J124" s="5"/>
      <c r="K124" s="5"/>
      <c r="L124" s="5"/>
      <c r="M124" s="5"/>
      <c r="O124" s="5"/>
      <c r="P124" s="5"/>
      <c r="Q124" s="5"/>
    </row>
    <row r="125" spans="2:17" ht="27.75" customHeight="1" x14ac:dyDescent="0.25">
      <c r="B125" s="5"/>
      <c r="C125" s="70"/>
      <c r="D125" s="118" t="s">
        <v>516</v>
      </c>
      <c r="E125" s="76" t="s">
        <v>466</v>
      </c>
      <c r="F125" s="214">
        <f>SUM(F126:F128)</f>
        <v>0</v>
      </c>
      <c r="G125" s="5"/>
      <c r="H125" s="5"/>
      <c r="I125" s="5"/>
      <c r="J125" s="5"/>
      <c r="K125" s="5"/>
      <c r="L125" s="5"/>
      <c r="M125" s="5"/>
      <c r="O125" s="5"/>
      <c r="P125" s="5"/>
      <c r="Q125" s="5"/>
    </row>
    <row r="126" spans="2:17" ht="27.75" customHeight="1" x14ac:dyDescent="0.25">
      <c r="B126" s="5"/>
      <c r="C126" s="70"/>
      <c r="D126" s="75" t="s">
        <v>517</v>
      </c>
      <c r="E126" s="77" t="s">
        <v>435</v>
      </c>
      <c r="F126" s="212"/>
      <c r="G126" s="5"/>
      <c r="H126" s="5"/>
      <c r="I126" s="5"/>
      <c r="J126" s="5"/>
      <c r="K126" s="5"/>
      <c r="L126" s="5"/>
      <c r="M126" s="5"/>
      <c r="O126" s="5"/>
      <c r="P126" s="5"/>
      <c r="Q126" s="5"/>
    </row>
    <row r="127" spans="2:17" ht="27.75" customHeight="1" x14ac:dyDescent="0.25">
      <c r="B127" s="5"/>
      <c r="C127" s="70"/>
      <c r="D127" s="75" t="s">
        <v>518</v>
      </c>
      <c r="E127" s="77" t="s">
        <v>436</v>
      </c>
      <c r="F127" s="212"/>
      <c r="G127" s="5"/>
      <c r="H127" s="5"/>
      <c r="I127" s="5"/>
      <c r="J127" s="5"/>
      <c r="K127" s="5"/>
      <c r="L127" s="5"/>
      <c r="M127" s="5"/>
      <c r="O127" s="5"/>
      <c r="P127" s="5"/>
      <c r="Q127" s="5"/>
    </row>
    <row r="128" spans="2:17" ht="27.75" customHeight="1" x14ac:dyDescent="0.25">
      <c r="B128" s="5"/>
      <c r="C128" s="70"/>
      <c r="D128" s="75" t="s">
        <v>519</v>
      </c>
      <c r="E128" s="77" t="s">
        <v>437</v>
      </c>
      <c r="F128" s="212"/>
      <c r="G128" s="5"/>
      <c r="H128" s="5"/>
      <c r="I128" s="5"/>
      <c r="J128" s="5"/>
      <c r="K128" s="5"/>
      <c r="L128" s="5"/>
      <c r="M128" s="5"/>
      <c r="O128" s="5"/>
      <c r="P128" s="5"/>
      <c r="Q128" s="5"/>
    </row>
    <row r="129" spans="2:17" ht="19.8" customHeight="1" x14ac:dyDescent="0.25">
      <c r="B129" s="5"/>
      <c r="C129" s="70"/>
      <c r="D129" s="118" t="s">
        <v>96</v>
      </c>
      <c r="E129" s="76" t="s">
        <v>449</v>
      </c>
      <c r="F129" s="103">
        <f>F130+F134+F142</f>
        <v>0</v>
      </c>
      <c r="G129" s="5"/>
      <c r="H129" s="5"/>
      <c r="I129" s="5"/>
      <c r="J129" s="5"/>
      <c r="K129" s="5"/>
      <c r="L129" s="5"/>
      <c r="M129" s="5"/>
      <c r="O129" s="5"/>
      <c r="P129" s="5"/>
      <c r="Q129" s="5"/>
    </row>
    <row r="130" spans="2:17" ht="24" customHeight="1" thickBot="1" x14ac:dyDescent="0.3">
      <c r="B130" s="5"/>
      <c r="C130" s="70"/>
      <c r="D130" s="118" t="s">
        <v>98</v>
      </c>
      <c r="E130" s="76" t="s">
        <v>521</v>
      </c>
      <c r="F130" s="214">
        <f>SUM(F131:F133)</f>
        <v>0</v>
      </c>
      <c r="G130" s="5"/>
      <c r="H130" s="5"/>
      <c r="I130" s="5"/>
      <c r="J130" s="5"/>
      <c r="K130" s="5"/>
      <c r="L130" s="5"/>
      <c r="M130" s="5"/>
      <c r="O130" s="5"/>
      <c r="P130" s="5"/>
      <c r="Q130" s="5"/>
    </row>
    <row r="131" spans="2:17" ht="24" customHeight="1" thickBot="1" x14ac:dyDescent="0.3">
      <c r="B131" s="5"/>
      <c r="C131" s="70"/>
      <c r="D131" s="75" t="s">
        <v>443</v>
      </c>
      <c r="E131" s="77" t="s">
        <v>435</v>
      </c>
      <c r="F131" s="212"/>
      <c r="G131" s="278" t="str">
        <f>IF(F118="","",IF(F131&gt;=F118*VLOOKUP(K106,Foaie1!D2:E5,2,FALSE),"OK","ERROR"))</f>
        <v/>
      </c>
      <c r="H131" s="5"/>
      <c r="I131" s="5"/>
      <c r="J131" s="5"/>
      <c r="K131" s="5"/>
      <c r="L131" s="5"/>
      <c r="M131" s="5"/>
      <c r="O131" s="5"/>
      <c r="P131" s="5"/>
      <c r="Q131" s="5"/>
    </row>
    <row r="132" spans="2:17" ht="24" customHeight="1" thickBot="1" x14ac:dyDescent="0.3">
      <c r="B132" s="5"/>
      <c r="C132" s="70"/>
      <c r="D132" s="75" t="s">
        <v>444</v>
      </c>
      <c r="E132" s="77" t="s">
        <v>436</v>
      </c>
      <c r="F132" s="212"/>
      <c r="G132" s="278" t="str">
        <f>IF(F119="","",IF(F132&gt;=F119*VLOOKUP(K106,Foaie1!D2:F5,3,FALSE),"OK","ERROR"))</f>
        <v/>
      </c>
      <c r="H132" s="5"/>
      <c r="I132" s="5"/>
      <c r="J132" s="5"/>
      <c r="K132" s="5"/>
      <c r="L132" s="5"/>
      <c r="M132" s="5"/>
      <c r="O132" s="5"/>
      <c r="P132" s="5"/>
      <c r="Q132" s="5"/>
    </row>
    <row r="133" spans="2:17" ht="24" customHeight="1" thickBot="1" x14ac:dyDescent="0.3">
      <c r="B133" s="5"/>
      <c r="C133" s="70"/>
      <c r="D133" s="75" t="s">
        <v>445</v>
      </c>
      <c r="E133" s="77" t="s">
        <v>437</v>
      </c>
      <c r="F133" s="212"/>
      <c r="G133" s="278" t="str">
        <f>IF(F120=0,"",IF(F133&gt;=F120*VLOOKUP(K106,Foaie1!D2:G5,4,FALSE),"OK","ERROR"))</f>
        <v/>
      </c>
      <c r="H133" s="5"/>
      <c r="I133" s="5"/>
      <c r="J133" s="5"/>
      <c r="K133" s="5"/>
      <c r="L133" s="5"/>
      <c r="M133" s="5"/>
      <c r="O133" s="5"/>
      <c r="P133" s="5"/>
      <c r="Q133" s="5"/>
    </row>
    <row r="134" spans="2:17" ht="24" customHeight="1" thickBot="1" x14ac:dyDescent="0.3">
      <c r="B134" s="5"/>
      <c r="C134" s="70"/>
      <c r="D134" s="118" t="s">
        <v>100</v>
      </c>
      <c r="E134" s="76" t="s">
        <v>522</v>
      </c>
      <c r="F134" s="214">
        <f>SUM(F135:F137)</f>
        <v>0</v>
      </c>
      <c r="G134" s="5"/>
      <c r="H134" s="5"/>
      <c r="I134" s="5"/>
      <c r="J134" s="5"/>
      <c r="K134" s="5"/>
      <c r="L134" s="5"/>
      <c r="M134" s="5"/>
      <c r="O134" s="5"/>
      <c r="P134" s="5"/>
      <c r="Q134" s="5"/>
    </row>
    <row r="135" spans="2:17" ht="24" customHeight="1" thickBot="1" x14ac:dyDescent="0.3">
      <c r="B135" s="5"/>
      <c r="C135" s="70"/>
      <c r="D135" s="75" t="s">
        <v>446</v>
      </c>
      <c r="E135" s="77" t="s">
        <v>435</v>
      </c>
      <c r="F135" s="212"/>
      <c r="G135" s="278" t="str">
        <f>IF(F122="","",IF(F135&gt;=F122*VLOOKUP(K107,Foaie1!D2:E5,2,FALSE),"OK","ERROR"))</f>
        <v/>
      </c>
      <c r="H135" s="5"/>
      <c r="I135" s="5"/>
      <c r="J135" s="5"/>
      <c r="K135" s="5"/>
      <c r="L135" s="5"/>
      <c r="M135" s="5"/>
      <c r="O135" s="5"/>
      <c r="P135" s="5"/>
      <c r="Q135" s="5"/>
    </row>
    <row r="136" spans="2:17" ht="24" customHeight="1" thickBot="1" x14ac:dyDescent="0.3">
      <c r="B136" s="5"/>
      <c r="C136" s="70"/>
      <c r="D136" s="75" t="s">
        <v>447</v>
      </c>
      <c r="E136" s="77" t="s">
        <v>436</v>
      </c>
      <c r="F136" s="212"/>
      <c r="G136" s="278" t="str">
        <f>IF(F123="","",IF(F136&gt;=F123*VLOOKUP(K107,Foaie1!D2:F5,3,FALSE),"OK","ERROR"))</f>
        <v/>
      </c>
      <c r="H136" s="5"/>
      <c r="I136" s="5"/>
      <c r="J136" s="5"/>
      <c r="K136" s="5"/>
      <c r="L136" s="5"/>
      <c r="M136" s="5"/>
      <c r="O136" s="5"/>
      <c r="P136" s="5"/>
      <c r="Q136" s="5"/>
    </row>
    <row r="137" spans="2:17" ht="24" customHeight="1" thickBot="1" x14ac:dyDescent="0.3">
      <c r="B137" s="5"/>
      <c r="C137" s="70"/>
      <c r="D137" s="75" t="s">
        <v>448</v>
      </c>
      <c r="E137" s="77" t="s">
        <v>437</v>
      </c>
      <c r="F137" s="212"/>
      <c r="G137" s="278" t="str">
        <f>IF(F124=0,"",IF(F137&gt;=F124*VLOOKUP(K107,Foaie1!D2:G5,4,FALSE),"OK","ERROR"))</f>
        <v/>
      </c>
      <c r="H137" s="5"/>
      <c r="I137" s="5"/>
      <c r="J137" s="5"/>
      <c r="K137" s="5"/>
      <c r="L137" s="5"/>
      <c r="M137" s="5"/>
      <c r="O137" s="5"/>
      <c r="P137" s="5"/>
      <c r="Q137" s="5"/>
    </row>
    <row r="138" spans="2:17" ht="24" customHeight="1" thickBot="1" x14ac:dyDescent="0.3">
      <c r="B138" s="5"/>
      <c r="C138" s="70"/>
      <c r="D138" s="118" t="s">
        <v>440</v>
      </c>
      <c r="E138" s="76" t="s">
        <v>441</v>
      </c>
      <c r="F138" s="214">
        <f>SUM(F139:F141)</f>
        <v>0</v>
      </c>
      <c r="G138" s="5"/>
      <c r="H138" s="5"/>
      <c r="I138" s="5"/>
      <c r="J138" s="5"/>
      <c r="K138" s="5"/>
      <c r="L138" s="5"/>
      <c r="M138" s="5"/>
      <c r="O138" s="5"/>
      <c r="P138" s="5"/>
      <c r="Q138" s="5"/>
    </row>
    <row r="139" spans="2:17" ht="24" customHeight="1" thickBot="1" x14ac:dyDescent="0.3">
      <c r="B139" s="5"/>
      <c r="C139" s="70"/>
      <c r="D139" s="75" t="s">
        <v>523</v>
      </c>
      <c r="E139" s="77" t="s">
        <v>435</v>
      </c>
      <c r="F139" s="212"/>
      <c r="G139" s="278" t="str">
        <f>IF(F126="","",IF(F139&gt;=F126*VLOOKUP(K108,Foaie1!D2:E5,2,FALSE),"OK","ERROR"))</f>
        <v/>
      </c>
      <c r="H139" s="5"/>
      <c r="I139" s="5"/>
      <c r="J139" s="5"/>
      <c r="K139" s="5"/>
      <c r="L139" s="5"/>
      <c r="M139" s="5"/>
      <c r="O139" s="5"/>
      <c r="P139" s="5"/>
      <c r="Q139" s="5"/>
    </row>
    <row r="140" spans="2:17" ht="24" customHeight="1" thickBot="1" x14ac:dyDescent="0.3">
      <c r="B140" s="5"/>
      <c r="C140" s="70"/>
      <c r="D140" s="75" t="s">
        <v>524</v>
      </c>
      <c r="E140" s="77" t="s">
        <v>436</v>
      </c>
      <c r="F140" s="212"/>
      <c r="G140" s="278" t="str">
        <f>IF(F127="","",IF(F140&gt;=F127*VLOOKUP(K108,Foaie1!D2:F5,3,FALSE),"OK","ERROR"))</f>
        <v/>
      </c>
      <c r="H140" s="5"/>
      <c r="I140" s="5"/>
      <c r="J140" s="5"/>
      <c r="K140" s="5"/>
      <c r="L140" s="5"/>
      <c r="M140" s="5"/>
      <c r="O140" s="5"/>
      <c r="P140" s="5"/>
      <c r="Q140" s="5"/>
    </row>
    <row r="141" spans="2:17" ht="24" customHeight="1" thickBot="1" x14ac:dyDescent="0.3">
      <c r="B141" s="5"/>
      <c r="C141" s="70"/>
      <c r="D141" s="75" t="s">
        <v>525</v>
      </c>
      <c r="E141" s="77" t="s">
        <v>437</v>
      </c>
      <c r="F141" s="212"/>
      <c r="G141" s="278" t="str">
        <f>IF(F128=0,"",IF(F141&gt;=F128*VLOOKUP(K108,Foaie1!D2:G5,4,FALSE),"OK","ERROR"))</f>
        <v/>
      </c>
      <c r="H141" s="5"/>
      <c r="I141" s="5"/>
      <c r="J141" s="5"/>
      <c r="K141" s="5"/>
      <c r="L141" s="5"/>
      <c r="M141" s="5"/>
      <c r="O141" s="5"/>
      <c r="P141" s="5"/>
      <c r="Q141" s="5"/>
    </row>
    <row r="142" spans="2:17" ht="31.8" customHeight="1" x14ac:dyDescent="0.25">
      <c r="B142" s="5"/>
      <c r="C142" s="70"/>
      <c r="D142" s="118" t="s">
        <v>440</v>
      </c>
      <c r="E142" s="76" t="s">
        <v>442</v>
      </c>
      <c r="F142" s="103">
        <f>F115</f>
        <v>0</v>
      </c>
      <c r="G142" s="5"/>
      <c r="H142" s="5"/>
      <c r="I142" s="5"/>
      <c r="J142" s="5"/>
      <c r="K142" s="5"/>
      <c r="L142" s="5"/>
      <c r="M142" s="5"/>
      <c r="O142" s="5"/>
      <c r="P142" s="5"/>
      <c r="Q142" s="5"/>
    </row>
    <row r="143" spans="2:17" ht="22.2" customHeight="1" x14ac:dyDescent="0.25">
      <c r="B143" s="5"/>
      <c r="C143" s="70"/>
      <c r="D143" s="75" t="s">
        <v>102</v>
      </c>
      <c r="E143" s="76" t="s">
        <v>294</v>
      </c>
      <c r="F143" s="214">
        <f>SUM(F144:F146)</f>
        <v>0</v>
      </c>
      <c r="G143" s="5"/>
      <c r="H143" s="163"/>
      <c r="I143" s="188"/>
      <c r="J143" s="5"/>
      <c r="K143" s="5"/>
      <c r="L143" s="5"/>
      <c r="M143" s="5"/>
      <c r="O143" s="5"/>
      <c r="P143" s="5"/>
      <c r="Q143" s="5"/>
    </row>
    <row r="144" spans="2:17" ht="24" customHeight="1" x14ac:dyDescent="0.25">
      <c r="B144" s="5"/>
      <c r="C144" s="70"/>
      <c r="D144" s="75" t="s">
        <v>295</v>
      </c>
      <c r="E144" s="77" t="s">
        <v>298</v>
      </c>
      <c r="F144" s="160">
        <f>F118+F122+F126-F131-F135-F139</f>
        <v>0</v>
      </c>
      <c r="G144" s="5"/>
      <c r="H144" s="163"/>
      <c r="I144" s="188"/>
      <c r="J144" s="5"/>
      <c r="K144" s="5"/>
      <c r="L144" s="5"/>
      <c r="M144" s="5"/>
      <c r="O144" s="5"/>
      <c r="P144" s="5"/>
      <c r="Q144" s="5"/>
    </row>
    <row r="145" spans="2:17" ht="20.399999999999999" customHeight="1" x14ac:dyDescent="0.25">
      <c r="B145" s="5"/>
      <c r="C145" s="70"/>
      <c r="D145" s="75" t="s">
        <v>296</v>
      </c>
      <c r="E145" s="77" t="s">
        <v>299</v>
      </c>
      <c r="F145" s="160">
        <f>F119+F123+F127-F132-F136-F140</f>
        <v>0</v>
      </c>
      <c r="G145" s="5"/>
      <c r="H145" s="163"/>
      <c r="I145" s="188"/>
      <c r="J145" s="5"/>
      <c r="K145" s="5"/>
      <c r="L145" s="5"/>
      <c r="M145" s="5"/>
      <c r="O145" s="5"/>
      <c r="P145" s="5"/>
      <c r="Q145" s="5"/>
    </row>
    <row r="146" spans="2:17" ht="31.8" customHeight="1" thickBot="1" x14ac:dyDescent="0.3">
      <c r="B146" s="5"/>
      <c r="C146" s="70"/>
      <c r="D146" s="78" t="s">
        <v>297</v>
      </c>
      <c r="E146" s="120" t="s">
        <v>300</v>
      </c>
      <c r="F146" s="279">
        <f t="shared" ref="F146" si="72">F120+F124+F128-F133-F137-F141</f>
        <v>0</v>
      </c>
      <c r="G146" s="5"/>
      <c r="H146" s="163"/>
      <c r="I146" s="188"/>
      <c r="J146" s="5"/>
      <c r="K146" s="5"/>
      <c r="L146" s="5"/>
      <c r="M146" s="5"/>
      <c r="O146" s="5"/>
      <c r="P146" s="5"/>
      <c r="Q146" s="5"/>
    </row>
    <row r="147" spans="2:17" ht="14.4" thickBot="1" x14ac:dyDescent="0.3">
      <c r="B147" s="5"/>
      <c r="C147" s="70"/>
      <c r="D147" s="5"/>
      <c r="E147" s="5"/>
      <c r="F147" s="124"/>
      <c r="G147" s="5"/>
      <c r="H147" s="5"/>
      <c r="I147" s="5"/>
      <c r="J147" s="5"/>
      <c r="K147" s="5"/>
      <c r="L147" s="5"/>
      <c r="M147" s="5"/>
      <c r="O147" s="5"/>
      <c r="P147" s="5"/>
      <c r="Q147" s="5"/>
    </row>
    <row r="148" spans="2:17" ht="31.8" customHeight="1" x14ac:dyDescent="0.25">
      <c r="B148" s="5"/>
      <c r="C148" s="70"/>
      <c r="D148" s="71" t="s">
        <v>88</v>
      </c>
      <c r="E148" s="72" t="s">
        <v>467</v>
      </c>
      <c r="F148" s="73" t="s">
        <v>90</v>
      </c>
      <c r="G148" s="5"/>
      <c r="H148" s="5"/>
      <c r="I148" s="5"/>
      <c r="J148" s="5"/>
      <c r="K148" s="5"/>
      <c r="L148" s="5"/>
      <c r="M148" s="5"/>
      <c r="O148" s="5"/>
      <c r="P148" s="5"/>
      <c r="Q148" s="5"/>
    </row>
    <row r="149" spans="2:17" ht="27.6" x14ac:dyDescent="0.25">
      <c r="B149" s="5"/>
      <c r="C149" s="70"/>
      <c r="D149" s="75" t="s">
        <v>91</v>
      </c>
      <c r="E149" s="77" t="s">
        <v>469</v>
      </c>
      <c r="F149" s="103">
        <f>SUM(F150:F151)</f>
        <v>0</v>
      </c>
      <c r="G149" s="5"/>
      <c r="H149" s="5"/>
      <c r="I149" s="5"/>
      <c r="J149" s="5"/>
      <c r="K149" s="5"/>
      <c r="L149" s="5"/>
      <c r="M149" s="5"/>
      <c r="O149" s="5"/>
      <c r="P149" s="5"/>
      <c r="Q149" s="5"/>
    </row>
    <row r="150" spans="2:17" ht="17.399999999999999" customHeight="1" x14ac:dyDescent="0.25">
      <c r="B150" s="5"/>
      <c r="C150" s="70"/>
      <c r="D150" s="75" t="s">
        <v>93</v>
      </c>
      <c r="E150" s="77" t="s">
        <v>94</v>
      </c>
      <c r="F150" s="104">
        <f>K47</f>
        <v>0</v>
      </c>
      <c r="G150" s="5"/>
      <c r="H150" s="5"/>
      <c r="I150" s="5"/>
      <c r="J150" s="5"/>
      <c r="K150" s="5"/>
      <c r="L150" s="5"/>
      <c r="M150" s="5"/>
      <c r="O150" s="5"/>
      <c r="P150" s="5"/>
      <c r="Q150" s="5"/>
    </row>
    <row r="151" spans="2:17" ht="16.8" customHeight="1" x14ac:dyDescent="0.25">
      <c r="B151" s="5"/>
      <c r="C151" s="70"/>
      <c r="D151" s="75" t="s">
        <v>95</v>
      </c>
      <c r="E151" s="77" t="s">
        <v>109</v>
      </c>
      <c r="F151" s="104">
        <f>H47</f>
        <v>0</v>
      </c>
      <c r="G151" s="5"/>
      <c r="H151" s="5"/>
      <c r="I151" s="5"/>
      <c r="J151" s="5"/>
      <c r="K151" s="5"/>
      <c r="L151" s="5"/>
      <c r="M151" s="5"/>
      <c r="O151" s="5"/>
      <c r="P151" s="5"/>
      <c r="Q151" s="5"/>
    </row>
    <row r="152" spans="2:17" ht="20.399999999999999" customHeight="1" thickBot="1" x14ac:dyDescent="0.3">
      <c r="B152" s="5"/>
      <c r="C152" s="70"/>
      <c r="D152" s="75" t="s">
        <v>96</v>
      </c>
      <c r="E152" s="76" t="s">
        <v>97</v>
      </c>
      <c r="F152" s="103">
        <f>SUM(F153:F154)</f>
        <v>0</v>
      </c>
      <c r="G152" s="5"/>
      <c r="H152" s="5"/>
      <c r="I152" s="5"/>
      <c r="J152" s="5"/>
      <c r="K152" s="5"/>
      <c r="L152" s="5"/>
      <c r="M152" s="5"/>
      <c r="O152" s="5"/>
      <c r="P152" s="5"/>
      <c r="Q152" s="5"/>
    </row>
    <row r="153" spans="2:17" ht="19.5" customHeight="1" thickBot="1" x14ac:dyDescent="0.3">
      <c r="B153" s="5"/>
      <c r="C153" s="70"/>
      <c r="D153" s="75" t="s">
        <v>98</v>
      </c>
      <c r="E153" s="77" t="s">
        <v>99</v>
      </c>
      <c r="F153" s="244"/>
      <c r="G153" s="278" t="str">
        <f>IF(F151=0,"",IF(F153&gt;=50%*F151,"OK","ERROR"))</f>
        <v/>
      </c>
      <c r="H153" s="5"/>
      <c r="I153" s="5"/>
      <c r="J153" s="5"/>
      <c r="K153" s="5"/>
      <c r="L153" s="5"/>
      <c r="M153" s="5"/>
      <c r="O153" s="5"/>
      <c r="P153" s="5"/>
      <c r="Q153" s="5"/>
    </row>
    <row r="154" spans="2:17" x14ac:dyDescent="0.25">
      <c r="B154" s="5"/>
      <c r="C154" s="70"/>
      <c r="D154" s="75" t="s">
        <v>100</v>
      </c>
      <c r="E154" s="77" t="s">
        <v>101</v>
      </c>
      <c r="F154" s="104">
        <f>F150</f>
        <v>0</v>
      </c>
      <c r="G154" s="5"/>
      <c r="H154" s="5"/>
      <c r="I154" s="5"/>
      <c r="J154" s="5"/>
      <c r="K154" s="5"/>
      <c r="L154" s="5"/>
      <c r="M154" s="5"/>
      <c r="O154" s="5"/>
      <c r="P154" s="5"/>
      <c r="Q154" s="5"/>
    </row>
    <row r="155" spans="2:17" ht="22.5" customHeight="1" thickBot="1" x14ac:dyDescent="0.3">
      <c r="B155" s="5"/>
      <c r="C155" s="70"/>
      <c r="D155" s="78" t="s">
        <v>102</v>
      </c>
      <c r="E155" s="79" t="s">
        <v>103</v>
      </c>
      <c r="F155" s="279">
        <f>F151-F153</f>
        <v>0</v>
      </c>
      <c r="G155" s="5"/>
      <c r="H155" s="5"/>
      <c r="I155" s="5"/>
      <c r="J155" s="5"/>
      <c r="K155" s="5"/>
      <c r="L155" s="5"/>
      <c r="M155" s="5"/>
      <c r="O155" s="5"/>
      <c r="P155" s="5"/>
      <c r="Q155" s="5"/>
    </row>
    <row r="156" spans="2:17" ht="30" customHeight="1" x14ac:dyDescent="0.25">
      <c r="B156" s="5"/>
      <c r="C156" s="5"/>
      <c r="D156" s="5"/>
      <c r="E156" s="5"/>
      <c r="F156" s="5"/>
      <c r="G156" s="5"/>
      <c r="H156" s="5"/>
      <c r="I156" s="5"/>
      <c r="J156" s="5"/>
      <c r="K156" s="5"/>
      <c r="L156" s="5"/>
      <c r="M156" s="5"/>
      <c r="O156" s="5"/>
      <c r="P156" s="5"/>
      <c r="Q156" s="5"/>
    </row>
  </sheetData>
  <sheetProtection algorithmName="SHA-512" hashValue="QIUPKV7EK059hywC7GkDZSNdr1/LfIO0PJScZXbEWH1MaRkEoVhV4CujKPi7Khpqo9ZsioZBobtKLarpO27yIw==" saltValue="GFt5bCvDgY1KMX0fWIrGpQ==" spinCount="100000" sheet="1" objects="1" scenarios="1" selectLockedCells="1"/>
  <mergeCells count="45">
    <mergeCell ref="P4:P7"/>
    <mergeCell ref="T78:Z78"/>
    <mergeCell ref="T86:Z86"/>
    <mergeCell ref="T97:Z97"/>
    <mergeCell ref="T105:Z106"/>
    <mergeCell ref="T39:Z39"/>
    <mergeCell ref="T14:Z14"/>
    <mergeCell ref="T12:Z13"/>
    <mergeCell ref="T48:Z48"/>
    <mergeCell ref="T49:Z49"/>
    <mergeCell ref="T55:Z55"/>
    <mergeCell ref="T58:Z58"/>
    <mergeCell ref="T40:Z40"/>
    <mergeCell ref="T43:Z43"/>
    <mergeCell ref="C97:L97"/>
    <mergeCell ref="C78:L78"/>
    <mergeCell ref="C86:L86"/>
    <mergeCell ref="C48:L48"/>
    <mergeCell ref="C47:E47"/>
    <mergeCell ref="C101:E101"/>
    <mergeCell ref="C102:E102"/>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K12:K13"/>
    <mergeCell ref="T15:Z15"/>
    <mergeCell ref="T19:Z19"/>
    <mergeCell ref="T27:Z27"/>
    <mergeCell ref="T35:Z35"/>
    <mergeCell ref="C12:C13"/>
    <mergeCell ref="E12:E13"/>
    <mergeCell ref="F12:G12"/>
    <mergeCell ref="H12:H13"/>
    <mergeCell ref="I12:J12"/>
  </mergeCells>
  <phoneticPr fontId="22" type="noConversion"/>
  <conditionalFormatting sqref="G105">
    <cfRule type="cellIs" dxfId="14" priority="3" operator="equal">
      <formula>"ERROR"</formula>
    </cfRule>
    <cfRule type="cellIs" dxfId="13" priority="4" operator="equal">
      <formula>"OK"</formula>
    </cfRule>
  </conditionalFormatting>
  <conditionalFormatting sqref="G108">
    <cfRule type="cellIs" dxfId="12" priority="5" operator="equal">
      <formula>"ERROR"</formula>
    </cfRule>
    <cfRule type="cellIs" dxfId="11" priority="6" operator="equal">
      <formula>"OK"</formula>
    </cfRule>
  </conditionalFormatting>
  <conditionalFormatting sqref="G131:G133">
    <cfRule type="cellIs" dxfId="10" priority="11" operator="equal">
      <formula>"ERROR"</formula>
    </cfRule>
    <cfRule type="cellIs" dxfId="9" priority="12" operator="equal">
      <formula>"OK"</formula>
    </cfRule>
  </conditionalFormatting>
  <conditionalFormatting sqref="G135:G137 G139:G141">
    <cfRule type="cellIs" dxfId="8" priority="9" operator="equal">
      <formula>"ERROR"</formula>
    </cfRule>
    <cfRule type="cellIs" dxfId="7" priority="10" operator="equal">
      <formula>"OK"</formula>
    </cfRule>
  </conditionalFormatting>
  <conditionalFormatting sqref="G153">
    <cfRule type="cellIs" dxfId="6" priority="7" operator="equal">
      <formula>"ERROR"</formula>
    </cfRule>
    <cfRule type="cellIs" dxfId="5" priority="8" operator="equal">
      <formula>"OK"</formula>
    </cfRule>
  </conditionalFormatting>
  <conditionalFormatting sqref="P36:Q36">
    <cfRule type="cellIs" dxfId="4" priority="1" operator="equal">
      <formula>"ERROR"</formula>
    </cfRule>
    <cfRule type="cellIs" dxfId="3" priority="2" operator="equal">
      <formula>"OK"</formula>
    </cfRule>
  </conditionalFormatting>
  <conditionalFormatting sqref="Z16:Z18 Z20:Z26 Z28:Z34 Z36:Z38 Z41:Z42 Z44:Z47 Z50:Z54 Z56:Z57 Z59:Z77 Z79:Z85 Z87:Z96 Z98:Z102">
    <cfRule type="cellIs" dxfId="2" priority="31"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K106:K108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457</v>
      </c>
      <c r="F2" t="s">
        <v>458</v>
      </c>
      <c r="G2" t="s">
        <v>456</v>
      </c>
    </row>
    <row r="3" spans="4:9" x14ac:dyDescent="0.3">
      <c r="D3" s="241" t="s">
        <v>451</v>
      </c>
      <c r="E3" s="123">
        <v>0.5</v>
      </c>
      <c r="F3" s="123">
        <v>0.75</v>
      </c>
      <c r="G3" s="123">
        <v>0.5</v>
      </c>
    </row>
    <row r="4" spans="4:9" x14ac:dyDescent="0.3">
      <c r="D4" s="241" t="s">
        <v>452</v>
      </c>
      <c r="E4" s="123">
        <v>0.4</v>
      </c>
      <c r="F4" s="123">
        <v>0.65</v>
      </c>
      <c r="G4" s="123">
        <v>0.4</v>
      </c>
      <c r="I4" s="125"/>
    </row>
    <row r="5" spans="4:9" x14ac:dyDescent="0.3">
      <c r="D5" s="241" t="s">
        <v>453</v>
      </c>
      <c r="E5" s="123">
        <v>0.3</v>
      </c>
      <c r="F5" s="123">
        <v>0.55000000000000004</v>
      </c>
      <c r="G5" s="123">
        <v>0.3</v>
      </c>
      <c r="I5" s="125"/>
    </row>
    <row r="6" spans="4:9" x14ac:dyDescent="0.3">
      <c r="D6" s="241"/>
      <c r="E6" s="123"/>
      <c r="F6" s="123"/>
      <c r="G6" s="123"/>
      <c r="I6" s="125"/>
    </row>
    <row r="7" spans="4:9" x14ac:dyDescent="0.3">
      <c r="D7" s="122"/>
      <c r="E7" s="123" t="s">
        <v>451</v>
      </c>
      <c r="F7" s="123" t="s">
        <v>452</v>
      </c>
      <c r="G7" s="123" t="s">
        <v>453</v>
      </c>
      <c r="I7" s="126"/>
    </row>
    <row r="8" spans="4:9" x14ac:dyDescent="0.3">
      <c r="D8" s="122" t="s">
        <v>454</v>
      </c>
      <c r="E8" s="123">
        <v>0.5</v>
      </c>
      <c r="F8" s="123">
        <v>0.4</v>
      </c>
      <c r="G8" s="123">
        <v>0.3</v>
      </c>
      <c r="I8" s="126"/>
    </row>
    <row r="9" spans="4:9" x14ac:dyDescent="0.3">
      <c r="D9" s="122" t="s">
        <v>455</v>
      </c>
      <c r="E9" s="123">
        <v>0.75</v>
      </c>
      <c r="F9" s="123">
        <v>0.65</v>
      </c>
      <c r="G9" s="123">
        <v>0.55000000000000004</v>
      </c>
      <c r="I9" s="126"/>
    </row>
    <row r="10" spans="4:9" x14ac:dyDescent="0.3">
      <c r="D10" s="122" t="s">
        <v>456</v>
      </c>
      <c r="E10" s="123">
        <v>0.5</v>
      </c>
      <c r="F10" s="123">
        <v>0.4</v>
      </c>
      <c r="G10" s="123">
        <v>0.3</v>
      </c>
      <c r="I10" s="126"/>
    </row>
    <row r="11" spans="4:9" x14ac:dyDescent="0.3">
      <c r="I11" s="126"/>
    </row>
    <row r="12" spans="4:9" x14ac:dyDescent="0.3">
      <c r="E12" s="128"/>
      <c r="I12" s="126"/>
    </row>
    <row r="13" spans="4:9" x14ac:dyDescent="0.3">
      <c r="E13" s="128"/>
      <c r="I13" s="127"/>
    </row>
    <row r="14" spans="4:9" x14ac:dyDescent="0.3">
      <c r="E14" s="128"/>
      <c r="I14" s="127"/>
    </row>
    <row r="15" spans="4:9" x14ac:dyDescent="0.3">
      <c r="E15" s="128"/>
      <c r="I15" s="127"/>
    </row>
    <row r="16" spans="4:9" x14ac:dyDescent="0.3">
      <c r="E16" s="128"/>
      <c r="I16" s="127"/>
    </row>
    <row r="17" spans="5:9" x14ac:dyDescent="0.3">
      <c r="E17" s="128"/>
      <c r="I17" s="127"/>
    </row>
    <row r="18" spans="5:9" x14ac:dyDescent="0.3">
      <c r="E18" s="128"/>
      <c r="I18" s="127"/>
    </row>
    <row r="19" spans="5:9" x14ac:dyDescent="0.3">
      <c r="E19" s="128"/>
      <c r="I19" s="127"/>
    </row>
    <row r="20" spans="5:9" x14ac:dyDescent="0.3">
      <c r="E20" s="128"/>
      <c r="I20" s="127"/>
    </row>
    <row r="21" spans="5:9" x14ac:dyDescent="0.3">
      <c r="E21" s="128"/>
    </row>
    <row r="22" spans="5:9" x14ac:dyDescent="0.3">
      <c r="E22" s="128"/>
    </row>
    <row r="23" spans="5:9" x14ac:dyDescent="0.3">
      <c r="E23" s="1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A0A8E45C-819E-468D-A347-B970909DBB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346D59-FEB7-4BF9-B00F-F2C4B40DDEED}">
  <ds:schemaRefs>
    <ds:schemaRef ds:uri="http://schemas.microsoft.com/sharepoint/v3/contenttype/forms"/>
  </ds:schemaRefs>
</ds:datastoreItem>
</file>

<file path=customXml/itemProps3.xml><?xml version="1.0" encoding="utf-8"?>
<ds:datastoreItem xmlns:ds="http://schemas.openxmlformats.org/officeDocument/2006/customXml" ds:itemID="{14C427C0-3D86-42DC-808D-27F4BB867C7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Anca Roman</cp:lastModifiedBy>
  <dcterms:created xsi:type="dcterms:W3CDTF">2022-07-11T19:00:50Z</dcterms:created>
  <dcterms:modified xsi:type="dcterms:W3CDTF">2023-08-25T12:18:39Z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